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5162814F-02F2-43F4-A30A-09934D1EBC4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340 - Přeložka vodovodu" sheetId="2" r:id="rId2"/>
    <sheet name="Seznam figur" sheetId="3" r:id="rId3"/>
    <sheet name="Pokyny pro vyplnění" sheetId="4" r:id="rId4"/>
  </sheets>
  <definedNames>
    <definedName name="_xlnm._FilterDatabase" localSheetId="1" hidden="1">'SO 340 - Přeložka vodovodu'!$C$85:$K$317</definedName>
    <definedName name="_xlnm.Print_Titles" localSheetId="0">'Rekapitulace stavby'!$52:$52</definedName>
    <definedName name="_xlnm.Print_Titles" localSheetId="2">'Seznam figur'!$9:$9</definedName>
    <definedName name="_xlnm.Print_Titles" localSheetId="1">'SO 340 - Přeložka vodovodu'!$85:$85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2">'Seznam figur'!$C$4:$G$127</definedName>
    <definedName name="_xlnm.Print_Area" localSheetId="1">'SO 340 - Přeložka vodovodu'!$C$4:$J$39,'SO 340 - Přeložka vodovodu'!$C$45:$J$67,'SO 340 - Přeložka vodovodu'!$C$73:$K$317</definedName>
  </definedNames>
  <calcPr calcId="191029"/>
</workbook>
</file>

<file path=xl/calcChain.xml><?xml version="1.0" encoding="utf-8"?>
<calcChain xmlns="http://schemas.openxmlformats.org/spreadsheetml/2006/main">
  <c r="D7" i="3" l="1"/>
  <c r="T200" i="2"/>
  <c r="P200" i="2"/>
  <c r="J37" i="2"/>
  <c r="J36" i="2"/>
  <c r="AY55" i="1"/>
  <c r="J35" i="2"/>
  <c r="AX55" i="1"/>
  <c r="BI315" i="2"/>
  <c r="BH315" i="2"/>
  <c r="BG315" i="2"/>
  <c r="BF315" i="2"/>
  <c r="T315" i="2"/>
  <c r="T314" i="2"/>
  <c r="R315" i="2"/>
  <c r="R314" i="2"/>
  <c r="P315" i="2"/>
  <c r="P314" i="2"/>
  <c r="BI308" i="2"/>
  <c r="BH308" i="2"/>
  <c r="BG308" i="2"/>
  <c r="BF308" i="2"/>
  <c r="T308" i="2"/>
  <c r="R308" i="2"/>
  <c r="P308" i="2"/>
  <c r="BI301" i="2"/>
  <c r="BH301" i="2"/>
  <c r="BG301" i="2"/>
  <c r="BF301" i="2"/>
  <c r="T301" i="2"/>
  <c r="R301" i="2"/>
  <c r="P301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T290" i="2" s="1"/>
  <c r="R291" i="2"/>
  <c r="R290" i="2" s="1"/>
  <c r="P291" i="2"/>
  <c r="P290" i="2" s="1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1" i="2"/>
  <c r="BH201" i="2"/>
  <c r="BG201" i="2"/>
  <c r="BF201" i="2"/>
  <c r="T201" i="2"/>
  <c r="R201" i="2"/>
  <c r="R200" i="2" s="1"/>
  <c r="P201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1" i="2"/>
  <c r="BH161" i="2"/>
  <c r="BG161" i="2"/>
  <c r="BF161" i="2"/>
  <c r="T161" i="2"/>
  <c r="R161" i="2"/>
  <c r="P16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04" i="2"/>
  <c r="BH104" i="2"/>
  <c r="BG104" i="2"/>
  <c r="BF104" i="2"/>
  <c r="T104" i="2"/>
  <c r="R104" i="2"/>
  <c r="P104" i="2"/>
  <c r="BI89" i="2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83" i="2"/>
  <c r="J23" i="2"/>
  <c r="J18" i="2"/>
  <c r="E18" i="2"/>
  <c r="F83" i="2"/>
  <c r="J17" i="2"/>
  <c r="J12" i="2"/>
  <c r="J80" i="2" s="1"/>
  <c r="E7" i="2"/>
  <c r="E76" i="2" s="1"/>
  <c r="L50" i="1"/>
  <c r="AM50" i="1"/>
  <c r="AM49" i="1"/>
  <c r="L49" i="1"/>
  <c r="AM47" i="1"/>
  <c r="L47" i="1"/>
  <c r="L45" i="1"/>
  <c r="L44" i="1"/>
  <c r="J315" i="2"/>
  <c r="J308" i="2"/>
  <c r="J301" i="2"/>
  <c r="J294" i="2"/>
  <c r="J291" i="2"/>
  <c r="J287" i="2"/>
  <c r="J284" i="2"/>
  <c r="J281" i="2"/>
  <c r="J278" i="2"/>
  <c r="J274" i="2"/>
  <c r="J268" i="2"/>
  <c r="J262" i="2"/>
  <c r="J258" i="2"/>
  <c r="J254" i="2"/>
  <c r="J249" i="2"/>
  <c r="J247" i="2"/>
  <c r="J244" i="2"/>
  <c r="J237" i="2"/>
  <c r="J232" i="2"/>
  <c r="J228" i="2"/>
  <c r="J222" i="2"/>
  <c r="J217" i="2"/>
  <c r="J214" i="2"/>
  <c r="J210" i="2"/>
  <c r="J201" i="2"/>
  <c r="J195" i="2"/>
  <c r="J188" i="2"/>
  <c r="J185" i="2"/>
  <c r="J175" i="2"/>
  <c r="J171" i="2"/>
  <c r="J161" i="2"/>
  <c r="J149" i="2"/>
  <c r="J145" i="2"/>
  <c r="J141" i="2"/>
  <c r="J137" i="2"/>
  <c r="J133" i="2"/>
  <c r="J126" i="2"/>
  <c r="J122" i="2"/>
  <c r="J119" i="2"/>
  <c r="J104" i="2"/>
  <c r="J89" i="2"/>
  <c r="BK315" i="2"/>
  <c r="BK308" i="2"/>
  <c r="BK301" i="2"/>
  <c r="BK294" i="2"/>
  <c r="BK291" i="2"/>
  <c r="BK287" i="2"/>
  <c r="BK284" i="2"/>
  <c r="BK281" i="2"/>
  <c r="BK278" i="2"/>
  <c r="BK274" i="2"/>
  <c r="BK268" i="2"/>
  <c r="BK262" i="2"/>
  <c r="BK258" i="2"/>
  <c r="BK254" i="2"/>
  <c r="BK249" i="2"/>
  <c r="BK247" i="2"/>
  <c r="BK244" i="2"/>
  <c r="BK237" i="2"/>
  <c r="BK232" i="2"/>
  <c r="BK228" i="2"/>
  <c r="BK222" i="2"/>
  <c r="BK217" i="2"/>
  <c r="BK214" i="2"/>
  <c r="BK210" i="2"/>
  <c r="BK201" i="2"/>
  <c r="BK200" i="2" s="1"/>
  <c r="BK195" i="2"/>
  <c r="BK188" i="2"/>
  <c r="BK185" i="2"/>
  <c r="BK175" i="2"/>
  <c r="BK171" i="2"/>
  <c r="BK161" i="2"/>
  <c r="BK149" i="2"/>
  <c r="BK145" i="2"/>
  <c r="BK141" i="2"/>
  <c r="BK137" i="2"/>
  <c r="BK133" i="2"/>
  <c r="BK126" i="2"/>
  <c r="BK122" i="2"/>
  <c r="BK119" i="2"/>
  <c r="BK104" i="2"/>
  <c r="BK89" i="2"/>
  <c r="AS54" i="1"/>
  <c r="BK88" i="2" l="1"/>
  <c r="J88" i="2" s="1"/>
  <c r="J61" i="2" s="1"/>
  <c r="P88" i="2"/>
  <c r="R88" i="2"/>
  <c r="T88" i="2"/>
  <c r="J200" i="2"/>
  <c r="J62" i="2"/>
  <c r="BK209" i="2"/>
  <c r="J209" i="2" s="1"/>
  <c r="J63" i="2" s="1"/>
  <c r="P209" i="2"/>
  <c r="R209" i="2"/>
  <c r="T209" i="2"/>
  <c r="BK293" i="2"/>
  <c r="J293" i="2"/>
  <c r="J65" i="2" s="1"/>
  <c r="P293" i="2"/>
  <c r="R293" i="2"/>
  <c r="T293" i="2"/>
  <c r="E48" i="2"/>
  <c r="J52" i="2"/>
  <c r="F55" i="2"/>
  <c r="J55" i="2"/>
  <c r="BE89" i="2"/>
  <c r="BE104" i="2"/>
  <c r="BE119" i="2"/>
  <c r="BE122" i="2"/>
  <c r="BE126" i="2"/>
  <c r="BE133" i="2"/>
  <c r="BE137" i="2"/>
  <c r="BE141" i="2"/>
  <c r="BE145" i="2"/>
  <c r="BE149" i="2"/>
  <c r="BE161" i="2"/>
  <c r="BE171" i="2"/>
  <c r="BE175" i="2"/>
  <c r="BE185" i="2"/>
  <c r="BE188" i="2"/>
  <c r="BE195" i="2"/>
  <c r="BE201" i="2"/>
  <c r="BE210" i="2"/>
  <c r="BE214" i="2"/>
  <c r="BE217" i="2"/>
  <c r="BE222" i="2"/>
  <c r="BE228" i="2"/>
  <c r="BE232" i="2"/>
  <c r="BE237" i="2"/>
  <c r="BE244" i="2"/>
  <c r="BE247" i="2"/>
  <c r="BE249" i="2"/>
  <c r="BE254" i="2"/>
  <c r="BE258" i="2"/>
  <c r="BE262" i="2"/>
  <c r="BE268" i="2"/>
  <c r="BE274" i="2"/>
  <c r="BE278" i="2"/>
  <c r="BE281" i="2"/>
  <c r="BE284" i="2"/>
  <c r="BE287" i="2"/>
  <c r="BE291" i="2"/>
  <c r="BE294" i="2"/>
  <c r="BE301" i="2"/>
  <c r="BE308" i="2"/>
  <c r="BE315" i="2"/>
  <c r="BK290" i="2"/>
  <c r="J290" i="2" s="1"/>
  <c r="J64" i="2" s="1"/>
  <c r="BK314" i="2"/>
  <c r="J314" i="2"/>
  <c r="J66" i="2" s="1"/>
  <c r="J34" i="2"/>
  <c r="AW55" i="1" s="1"/>
  <c r="F36" i="2"/>
  <c r="BC55" i="1" s="1"/>
  <c r="BC54" i="1" s="1"/>
  <c r="W32" i="1" s="1"/>
  <c r="F34" i="2"/>
  <c r="BA55" i="1" s="1"/>
  <c r="BA54" i="1" s="1"/>
  <c r="W30" i="1" s="1"/>
  <c r="F35" i="2"/>
  <c r="BB55" i="1" s="1"/>
  <c r="BB54" i="1" s="1"/>
  <c r="W31" i="1" s="1"/>
  <c r="F37" i="2"/>
  <c r="BD55" i="1" s="1"/>
  <c r="BD54" i="1" s="1"/>
  <c r="W33" i="1" s="1"/>
  <c r="T87" i="2" l="1"/>
  <c r="T86" i="2"/>
  <c r="R87" i="2"/>
  <c r="R86" i="2"/>
  <c r="P87" i="2"/>
  <c r="P86" i="2" s="1"/>
  <c r="AU55" i="1" s="1"/>
  <c r="AU54" i="1" s="1"/>
  <c r="BK87" i="2"/>
  <c r="J87" i="2"/>
  <c r="J60" i="2" s="1"/>
  <c r="J33" i="2"/>
  <c r="AV55" i="1" s="1"/>
  <c r="AT55" i="1" s="1"/>
  <c r="AY54" i="1"/>
  <c r="AW54" i="1"/>
  <c r="AK30" i="1" s="1"/>
  <c r="AX54" i="1"/>
  <c r="F33" i="2"/>
  <c r="AZ55" i="1"/>
  <c r="AZ54" i="1" s="1"/>
  <c r="W29" i="1" s="1"/>
  <c r="BK86" i="2" l="1"/>
  <c r="J86" i="2"/>
  <c r="J59" i="2" s="1"/>
  <c r="AV54" i="1"/>
  <c r="AK29" i="1" s="1"/>
  <c r="AT54" i="1" l="1"/>
  <c r="J30" i="2"/>
  <c r="AG55" i="1"/>
  <c r="AG54" i="1"/>
  <c r="AK26" i="1"/>
  <c r="AK35" i="1"/>
  <c r="AN54" i="1" l="1"/>
  <c r="AN55" i="1"/>
  <c r="J39" i="2"/>
</calcChain>
</file>

<file path=xl/sharedStrings.xml><?xml version="1.0" encoding="utf-8"?>
<sst xmlns="http://schemas.openxmlformats.org/spreadsheetml/2006/main" count="3045" uniqueCount="653">
  <si>
    <t>Export Komplet</t>
  </si>
  <si>
    <t>VZ</t>
  </si>
  <si>
    <t>2.0</t>
  </si>
  <si>
    <t>ZAMOK</t>
  </si>
  <si>
    <t>False</t>
  </si>
  <si>
    <t>{da67f6ed-7c85-4e95-b8bb-538406e7a2ed}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</si>
  <si>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</si>
  <si>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</si>
  <si>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</si>
  <si>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</si>
  <si>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</si>
  <si>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</si>
  <si>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</si>
  <si>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</si>
  <si>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21_05_bliz_dps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</si>
  <si>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</si>
  <si>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</si>
  <si>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mostu ev. č. 32265-2 Blížňovice</t>
  </si>
  <si>
    <t>KSO:</t>
  </si>
  <si>
    <t/>
  </si>
  <si>
    <t>CC-CZ:</t>
  </si>
  <si>
    <t>Místo:</t>
  </si>
  <si>
    <t>Blížňovice</t>
  </si>
  <si>
    <t>Datum:</t>
  </si>
  <si>
    <t>17. 5. 2021</t>
  </si>
  <si>
    <t>Zadavatel:</t>
  </si>
  <si>
    <t>IČ:</t>
  </si>
  <si>
    <t>70892822</t>
  </si>
  <si>
    <t>Pardubický kraj</t>
  </si>
  <si>
    <t>DIČ:</t>
  </si>
  <si>
    <t>CZ70892822</t>
  </si>
  <si>
    <t>Uchazeč:</t>
  </si>
  <si>
    <t>Vyplň údaj</t>
  </si>
  <si>
    <t>Projektant:</t>
  </si>
  <si>
    <t>05968551</t>
  </si>
  <si>
    <t>VHRoušar, s.r.o.</t>
  </si>
  <si>
    <t>CZ05968551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</si>
  <si>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</si>
  <si>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</si>
  <si>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</si>
  <si>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</si>
  <si>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</si>
  <si>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</si>
  <si>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</si>
  <si>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</si>
  <si>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</si>
  <si>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</si>
  <si>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</si>
  <si>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</si>
  <si>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</si>
  <si>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</si>
  <si>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</si>
  <si>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</si>
  <si>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</si>
  <si>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</si>
  <si>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</si>
  <si>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</si>
  <si>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</si>
  <si>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</si>
  <si>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</si>
  <si>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</si>
  <si>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</si>
  <si>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</si>
  <si>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</si>
  <si>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</si>
  <si>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</si>
  <si>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</si>
  <si>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</si>
  <si>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</si>
  <si>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</si>
  <si>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</si>
  <si>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</si>
  <si>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</si>
  <si>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</si>
  <si>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</si>
  <si>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</si>
  <si>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</si>
  <si>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</si>
  <si>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</si>
  <si>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</si>
  <si>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</si>
  <si>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340</t>
  </si>
  <si>
    <t>Přeložka vodovodu</t>
  </si>
  <si>
    <t>STA</t>
  </si>
  <si>
    <t>1</t>
  </si>
  <si>
    <t>{a5c60d56-643f-46c2-bbb1-6b8eb54acdc3}</t>
  </si>
  <si>
    <t>2</t>
  </si>
  <si>
    <t>obsyp</t>
  </si>
  <si>
    <t>Obsyp potrubí</t>
  </si>
  <si>
    <t>m3</t>
  </si>
  <si>
    <t>9,773</t>
  </si>
  <si>
    <t>PE100RC_D90</t>
  </si>
  <si>
    <t>Potrubí PE100RC D90</t>
  </si>
  <si>
    <t>m</t>
  </si>
  <si>
    <t>27,3</t>
  </si>
  <si>
    <t>KRYCÍ LIST SOUPISU PRACÍ</t>
  </si>
  <si>
    <t>PE100RC_D160</t>
  </si>
  <si>
    <t>Potrubí PE100RC D160</t>
  </si>
  <si>
    <t>16,2</t>
  </si>
  <si>
    <t>dmt_PE_D160</t>
  </si>
  <si>
    <t>Demontáž podtrubí PE D160</t>
  </si>
  <si>
    <t>14</t>
  </si>
  <si>
    <t>dmt_PVC_D90</t>
  </si>
  <si>
    <t>Demontáž potrubí PVC D90</t>
  </si>
  <si>
    <t>vykop_ryh</t>
  </si>
  <si>
    <t>Výkop rýh</t>
  </si>
  <si>
    <t>31,375</t>
  </si>
  <si>
    <t>Objekt:</t>
  </si>
  <si>
    <t>pazeni</t>
  </si>
  <si>
    <t>Pažení stěn výkopu</t>
  </si>
  <si>
    <t>m2</t>
  </si>
  <si>
    <t>72,538</t>
  </si>
  <si>
    <t>SO 340 - Přeložka vodovodu</t>
  </si>
  <si>
    <t>odvoz13</t>
  </si>
  <si>
    <t>Odklizení přebytku v tř. 1-3</t>
  </si>
  <si>
    <t>24,145</t>
  </si>
  <si>
    <t>zasyp_SD</t>
  </si>
  <si>
    <t>Zásyp ze štěrkodrti se zhutněním</t>
  </si>
  <si>
    <t>11,618</t>
  </si>
  <si>
    <t>zasyp_zeminou</t>
  </si>
  <si>
    <t>Zásyp se zhutněním zeminou</t>
  </si>
  <si>
    <t>7,23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</si>
  <si>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</si>
  <si>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</si>
  <si>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</si>
  <si>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</si>
  <si>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</si>
  <si>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</si>
  <si>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</si>
  <si>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</si>
  <si>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</si>
  <si>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</si>
  <si>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</si>
  <si>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</si>
  <si>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</si>
  <si>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</si>
  <si>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</si>
  <si>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</si>
  <si>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</si>
  <si>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</si>
  <si>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</si>
  <si>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</si>
  <si>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</si>
  <si>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</si>
  <si>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</si>
  <si>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</si>
  <si>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</si>
  <si>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</si>
  <si>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</si>
  <si>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</si>
  <si>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</si>
  <si>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132254202</t>
  </si>
  <si>
    <t>Hloubení zapažených rýh š do 2000 mm v hornině třídy těžitelnosti I, skupiny 3 objem do 50 m3</t>
  </si>
  <si>
    <t>CS ÚRS 2020 02</t>
  </si>
  <si>
    <t>4</t>
  </si>
  <si>
    <t>-1482703682</t>
  </si>
  <si>
    <t>PP</t>
  </si>
  <si>
    <t>Hloubení zapažených rýh šířky přes 800 do 2 000 mm strojně s urovnáním dna do předepsaného profilu a spádu v hornině třídy těžitelnosti I skupiny 3 přes 20 do 50 m3</t>
  </si>
  <si>
    <t>PSC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</si>
  <si>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</si>
  <si>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VV</t>
  </si>
  <si>
    <t>Viz přílohu 1, 2, 3, 4 a 5</t>
  </si>
  <si>
    <t>0,80*((1,60+1,59)/2-0,20)*(1,60-0,00) "zeleň"</t>
  </si>
  <si>
    <t>0,90*((1,59+1,59)/2-0,10)*(2,10-1,60) "komunikace"</t>
  </si>
  <si>
    <t>0,90*((1,59+1,72)/2-0,10)*(7,66-2,10) "komunikace"</t>
  </si>
  <si>
    <t>0,90*((1,72+1,59)/2-0,10)*(13,99-7,66) "komunikace"</t>
  </si>
  <si>
    <t>0,90*((1,59+1,53)/2-0,10)*(14,67-13,99) "komunikace"</t>
  </si>
  <si>
    <t>0,90*((1,53+1,24)/2-0,20)*(15,74-14,67) "zeleň"</t>
  </si>
  <si>
    <t>0,90*((1,24+1,23)/2-0,20)*(17,76-15,74) "zeleň"</t>
  </si>
  <si>
    <t>0,80*((1,23+1,18)/2-0,20)*(23,81-17,76) "zeleň"</t>
  </si>
  <si>
    <t>0,80*((1,18+1,55)/2-0,20)*(26,11-23,81) "zeleň"</t>
  </si>
  <si>
    <t>0,80*((1,55+1,60)/2-0,20)*(27,34-26,11) "zeleň"</t>
  </si>
  <si>
    <t>Součet</t>
  </si>
  <si>
    <t>151811131</t>
  </si>
  <si>
    <t>Osazení pažicího boxu hl výkopu do 4 m š do 1,2 m</t>
  </si>
  <si>
    <t>886508490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</si>
  <si>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</si>
  <si>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 m2 celkové zapažené plochy (započítávají se obě strany výkopu)._x000D_
</t>
  </si>
  <si>
    <t>2*((1,60+1,59)/2-0,20)*(1,60-0,00) "zeleň"</t>
  </si>
  <si>
    <t>2*((1,59+1,59)/2-0,10)*(2,10-1,60) "komunikace"</t>
  </si>
  <si>
    <t>2*((1,59+1,72)/2-0,10)*(7,66-2,10) "komunikace"</t>
  </si>
  <si>
    <t>2*((1,72+1,59)/2-0,10)*(13,99-7,66) "komunikace"</t>
  </si>
  <si>
    <t>2*((1,59+1,53)/2-0,10)*(14,67-13,99) "komunikace"</t>
  </si>
  <si>
    <t>2*((1,53+1,24)/2-0,20)*(15,74-14,67) "zeleň"</t>
  </si>
  <si>
    <t>2*((1,24+1,23)/2-0,20)*(17,76-15,74) "zeleň"</t>
  </si>
  <si>
    <t>2*((1,23+1,18)/2-0,20)*(23,81-17,76) "zeleň"</t>
  </si>
  <si>
    <t>2*((1,18+1,55)/2-0,20)*(26,11-23,81) "zeleň"</t>
  </si>
  <si>
    <t>2*((1,55+1,60)/2-0,20)*(27,34-26,11) "zeleň"</t>
  </si>
  <si>
    <t>3</t>
  </si>
  <si>
    <t>151811231</t>
  </si>
  <si>
    <t>Odstranění pažicího boxu hl výkopu do 4 m š do 1,2 m</t>
  </si>
  <si>
    <t>481067522</t>
  </si>
  <si>
    <t>Odstranění pažicích boxů pro pažení a rozepření stěn rýh podzemního vedení hloubka výkopu do 4 m, šířka do 1,2 m</t>
  </si>
  <si>
    <t>162351103</t>
  </si>
  <si>
    <t>Vodorovné přemístění do 500 m výkopku/sypaniny z horniny třídy těžitelnosti I, skupiny 1 až 3</t>
  </si>
  <si>
    <t>-1414898270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</si>
  <si>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</si>
  <si>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</si>
  <si>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2*zasyp_zeminou "přemístění na MD a zpět"</t>
  </si>
  <si>
    <t>5</t>
  </si>
  <si>
    <t>162751117</t>
  </si>
  <si>
    <t>Vodorovné přemístění do 10000 m výkopku/sypaniny z horniny třídy těžitelnosti I, skupiny 1 až 3</t>
  </si>
  <si>
    <t>1040280121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</si>
  <si>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</si>
  <si>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Odklizení přebytku zeminy</t>
  </si>
  <si>
    <t>-zasyp_zeminou</t>
  </si>
  <si>
    <t>6</t>
  </si>
  <si>
    <t>162751119</t>
  </si>
  <si>
    <t>Příplatek k vodorovnému přemístění výkopku/sypaniny z horniny třídy těžitelnosti I, skupiny 1 až 3 ZKD 1000 m přes 10000 m</t>
  </si>
  <si>
    <t>572790625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</si>
  <si>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</si>
  <si>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odvoz13*10 "celkem do 20 km"</t>
  </si>
  <si>
    <t>7</t>
  </si>
  <si>
    <t>167151101</t>
  </si>
  <si>
    <t>Nakládání výkopku z hornin třídy těžitelnosti I, skupiny 1 až 3 do 100 m3</t>
  </si>
  <si>
    <t>-561649162</t>
  </si>
  <si>
    <t>Nakládání, skládání a překládání neulehlého výkopku nebo sypaniny strojně nakládání, množství do 100 m3, z horniny třídy těžitelnosti I, skupiny 1 až 3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</si>
  <si>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</si>
  <si>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zasyp_zeminou "naložení na MD"</t>
  </si>
  <si>
    <t>8</t>
  </si>
  <si>
    <t>171201231</t>
  </si>
  <si>
    <t>Poplatek za uložení zeminy a kamení na recyklační skládce (skládkovné) kód odpadu 17 05 04</t>
  </si>
  <si>
    <t>t</t>
  </si>
  <si>
    <t>2054857726</t>
  </si>
  <si>
    <t>Poplatek za uložení stavebního odpadu na recyklační skládce (skládkovné) zeminy a kamení zatříděného do Katalogu odpadů pod kódem 17 05 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</si>
  <si>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</si>
  <si>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odvoz13*1,8</t>
  </si>
  <si>
    <t>9</t>
  </si>
  <si>
    <t>171251201</t>
  </si>
  <si>
    <t>Uložení sypaniny na skládky nebo meziskládky</t>
  </si>
  <si>
    <t>594507192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</si>
  <si>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</si>
  <si>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</si>
  <si>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zasyp_zeminou "uložení na MD"</t>
  </si>
  <si>
    <t>10</t>
  </si>
  <si>
    <t>174151101a</t>
  </si>
  <si>
    <t>Zásyp jam, šachet rýh nebo kolem objektů sypaninou se zhutněním - zeminou z výkopu</t>
  </si>
  <si>
    <t>1069730530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</si>
  <si>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</si>
  <si>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</si>
  <si>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P</t>
  </si>
  <si>
    <t>Poznámka k položce:_x000D_
Zásyp zeminou._x000D_
Hutněno středním hutnícím strojem (hmotnost do 300 kg)  na PS=95%</t>
  </si>
  <si>
    <t>0,80*(((1,60+1,59)/2-0,20)-(0,10+0,090+0,30))*(1,60-0,00) "zeleň"</t>
  </si>
  <si>
    <t>0,90*(((1,53+1,24)/2-0,20)-(0,10+0,16+0,30))*(15,74-14,67) "zeleň"</t>
  </si>
  <si>
    <t>0,90*(((1,24+1,23)/2-0,20)-(0,10+0,16+0,30))*(17,76-15,74) "zeleň"</t>
  </si>
  <si>
    <t>0,80*(((1,23+1,18)/2-0,20)-(0,10+0,090+0,30))*(23,81-17,76) "zeleň"</t>
  </si>
  <si>
    <t>0,80*(((1,18+1,55)/2-0,20)-(0,10+0,090+0,30))*(26,11-23,81) "zeleň"</t>
  </si>
  <si>
    <t>0,80*(((1,55+1,60)/2-0,20)-(0,10+0,090+0,30))*(27,34-26,11) "zeleň"</t>
  </si>
  <si>
    <t>11</t>
  </si>
  <si>
    <t>174151101b</t>
  </si>
  <si>
    <t>Zásyp jam, šachet rýh nebo kolem objektů sypaninou se zhutněním - štěrkopískem</t>
  </si>
  <si>
    <t>-755366263</t>
  </si>
  <si>
    <t>Poznámka k položce:_x000D_
Zásyp štěrkodrtí._x000D_
Hutněno středním hutnícím strojem (hmotnost do 300 kg)  na ID=0,85.</t>
  </si>
  <si>
    <t>0,90*(((1,59+1,59)/2-0,10)-(0,10+0,16+0,30))*(2,10-1,60) "komunikace"</t>
  </si>
  <si>
    <t>0,90*(((1,59+1,72)/2-0,10)-(0,10+0,16+0,30))*(7,66-2,10) "komunikace"</t>
  </si>
  <si>
    <t>0,90*(((1,72+1,59)/2-0,10)-(0,10+0,16+0,30))*(13,99-7,66) "komunikace"</t>
  </si>
  <si>
    <t>0,90*(((1,59+1,53)/2-0,10)-(0,10+0,16+0,30))*(14,67-13,99) "komunikace"</t>
  </si>
  <si>
    <t>12</t>
  </si>
  <si>
    <t>M</t>
  </si>
  <si>
    <t>58344171</t>
  </si>
  <si>
    <t>štěrkodrť frakce 0/32</t>
  </si>
  <si>
    <t>-544243013</t>
  </si>
  <si>
    <t>Poznámka k položce:_x000D_
Předpokládá se přemístění přímo na místo uložení bez mezideponování. V souladu s pravidly ÚRS není hmotnost zásypového materiálu započetna do přesunu hmot.</t>
  </si>
  <si>
    <t>zasyp_SD*1,89</t>
  </si>
  <si>
    <t>13</t>
  </si>
  <si>
    <t>175111101</t>
  </si>
  <si>
    <t>Obsypání potrubí ručně sypaninou bez prohození, uloženou do 3 m</t>
  </si>
  <si>
    <t>896306177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</si>
  <si>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</si>
  <si>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V cenách nejsou zahrnuty náklady na nakupovanou sypaninu. Tato se oceňuje ve specifikaci._x000D_
</t>
  </si>
  <si>
    <t>Poznámka k položce:_x000D_
Hutněno lehkým hutnícím strojem (max. hmotnost 100 kg) na 95% PS.</t>
  </si>
  <si>
    <t>(0,090+0,300)*0,80*(PE100RC_D90-PE100RC_D160)</t>
  </si>
  <si>
    <t>-0,09^2*pi/4*(PE100RC_D90-PE100RC_D160) "odpočet potrubí D90"</t>
  </si>
  <si>
    <t>(0,160+0,300)*0,90*PE100RC_D160</t>
  </si>
  <si>
    <t>-0,160^2*pi/4*PE100RC_D160 "odpočet chráničky D160"</t>
  </si>
  <si>
    <t>58337303</t>
  </si>
  <si>
    <t>štěrkopísek frakce 0/8</t>
  </si>
  <si>
    <t>3676556</t>
  </si>
  <si>
    <t>obsyp*1,89</t>
  </si>
  <si>
    <t>181951111</t>
  </si>
  <si>
    <t>Úprava pláně v hornině třídy těžitelnosti I, skupiny 1 až 3 bez zhutnění strojně</t>
  </si>
  <si>
    <t>-1199512643</t>
  </si>
  <si>
    <t>Úprava pláně vyrovnáním výškových rozdílů strojně v hornině třídy těžitelnosti I, skupiny 1 až 3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</si>
  <si>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</si>
  <si>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1,0*(2,10-0,00)</t>
  </si>
  <si>
    <t>1,0*(27,34-14,67)</t>
  </si>
  <si>
    <t>16</t>
  </si>
  <si>
    <t>181951112</t>
  </si>
  <si>
    <t>Úprava pláně v hornině třídy těžitelnosti I, skupiny 1 až 3 se zhutněním strojně</t>
  </si>
  <si>
    <t>1570435281</t>
  </si>
  <si>
    <t>Úprava pláně vyrovnáním výškových rozdílů strojně v hornině třídy těžitelnosti I, skupiny 1 až 3 se zhutněním</t>
  </si>
  <si>
    <t>1,0*(14,67-2,10)</t>
  </si>
  <si>
    <t>Vodorovné konstrukce</t>
  </si>
  <si>
    <t>17</t>
  </si>
  <si>
    <t>451573111</t>
  </si>
  <si>
    <t>Lože pod potrubí otevřený výkop ze štěrkopísku</t>
  </si>
  <si>
    <t>-432682115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</si>
  <si>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</si>
  <si>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</si>
  <si>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Poznámka k položce:_x000D_
štěrkopískové lože frakce 0-4 mm</t>
  </si>
  <si>
    <t>0,10*0,80*(PE100RC_D90-PE100RC_D160)</t>
  </si>
  <si>
    <t>0,10*0,90*PE100RC_D160</t>
  </si>
  <si>
    <t>loze</t>
  </si>
  <si>
    <t>Trubní vedení</t>
  </si>
  <si>
    <t>18</t>
  </si>
  <si>
    <t>871241211</t>
  </si>
  <si>
    <t>Montáž potrubí z PE100 SDR 11 otevřený výkop svařovaných elektrotvarovkou D 90 x 8,2 mm</t>
  </si>
  <si>
    <t>-55091207</t>
  </si>
  <si>
    <t>Montáž vodovodního potrubí z plastů v otevřeném výkopu z polyetylenu PE 100 svařovaných elektrotvarovkou SDR 11/PN16 D 90 x 8,2 mm</t>
  </si>
  <si>
    <t xml:space="preserve">Poznámka k souboru cen:_x000D_
1. V cenách potrubí nejsou započteny náklady na:_x000D_
a) dodání potrubí; potrubí se oceňuje ve specifikaci; ztratné lze dohodnout u trub polyetylénových ve výši 1,5 %; u trub z tvrdého PVC ve výši 3 %,_x000D_
b) dodání tvarovek; tvarovky se oceňují ve specifikaci._x000D_
2. Ceny -1211 jsou určeny i pro plošné kolektory primárních okruhů tepelných čerpadel._x000D_
</t>
  </si>
  <si>
    <t>27,3 "viz přílohu 1, 2 a 3"</t>
  </si>
  <si>
    <t>19</t>
  </si>
  <si>
    <t>28613530</t>
  </si>
  <si>
    <t>potrubí třívrstvé PE100 RC SDR11 90x8,2 dl 12m</t>
  </si>
  <si>
    <t>-734283337</t>
  </si>
  <si>
    <t>PE100RC_D90*1,015</t>
  </si>
  <si>
    <t>20</t>
  </si>
  <si>
    <t>871275811</t>
  </si>
  <si>
    <t>Bourání stávajícího potrubí z PVC nebo PP do DN 150</t>
  </si>
  <si>
    <t>-132250372</t>
  </si>
  <si>
    <t>Bourání stávajícího potrubí z PVC nebo polypropylenu PP v otevřeném výkopu DN do 150</t>
  </si>
  <si>
    <t xml:space="preserve">Poznámka k souboru cen:_x000D_
1. Ceny jsou určeny pro bourání vodovodního a kanalizačního potrubí._x000D_
2. V cenách jsou započteny náklady na bourání potrubí včetně tvarovek._x000D_
</t>
  </si>
  <si>
    <t>14,0 "demontáž potrubí D90 - viz přílohu 1 a 2"</t>
  </si>
  <si>
    <t>871321211</t>
  </si>
  <si>
    <t>Montáž potrubí z PE100 SDR 11 otevřený výkop svařovaných elektrotvarovkou D 160 x 14,6 mm</t>
  </si>
  <si>
    <t>1110354413</t>
  </si>
  <si>
    <t>Montáž vodovodního potrubí z plastů v otevřeném výkopu z polyetylenu PE 100 svařovaných elektrotvarovkou SDR 11/PN16 D 160 x 14,6 mm</t>
  </si>
  <si>
    <t>Uvažováno jako montáž chráničky potrubí</t>
  </si>
  <si>
    <t>16,2 "viz přílohu 1, 2, a 3"</t>
  </si>
  <si>
    <t>22</t>
  </si>
  <si>
    <t>28613534</t>
  </si>
  <si>
    <t>potrubí třívrstvé PE100 RC SDR11 160x14,6 dl 12m</t>
  </si>
  <si>
    <t>-1150943321</t>
  </si>
  <si>
    <t>PE100RC_D160*1,015</t>
  </si>
  <si>
    <t>16,443*1,015 'Přepočtené koeficientem množství</t>
  </si>
  <si>
    <t>23</t>
  </si>
  <si>
    <t>871351811</t>
  </si>
  <si>
    <t>Bourání stávajícího potrubí z polyetylenu D 225 mm</t>
  </si>
  <si>
    <t>-1973953293</t>
  </si>
  <si>
    <t>Bourání stávajícího potrubí z polyetylenu v otevřeném výkopu D přes 140 do 225 mm</t>
  </si>
  <si>
    <t>14,0 "demontáž chráničky D160 - viz přílohu 1 a 2"</t>
  </si>
  <si>
    <t>24</t>
  </si>
  <si>
    <t>877241101</t>
  </si>
  <si>
    <t>Montáž elektrospojek na vodovodním potrubí z PE trub d 90</t>
  </si>
  <si>
    <t>kus</t>
  </si>
  <si>
    <t>-1071863194</t>
  </si>
  <si>
    <t>Montáž tvarovek na vodovodním plastovém potrubí z polyetylenu PE 100 elektrotvarovek SDR 11/PN16 spojek, oblouků nebo redukcí d 90</t>
  </si>
  <si>
    <t xml:space="preserve">Poznámka k souboru cen:_x000D_
1. V cenách montáže tvarovek nejsou započteny náklady na dodání tvarovek. Tyto náklady se oceňují ve specifikaci._x000D_
</t>
  </si>
  <si>
    <t>Viz přílohu 6</t>
  </si>
  <si>
    <t>"spojka" 7+3</t>
  </si>
  <si>
    <t>"oblouk" 4</t>
  </si>
  <si>
    <t>25</t>
  </si>
  <si>
    <t>28615974</t>
  </si>
  <si>
    <t>elektrospojka SDR11 PE 100 PN16 D 90mm</t>
  </si>
  <si>
    <t>-592947156</t>
  </si>
  <si>
    <t>7+3</t>
  </si>
  <si>
    <t>26</t>
  </si>
  <si>
    <t>286-R03</t>
  </si>
  <si>
    <t>oblouk 30° SDR 11 PE 100 PN 16 D90</t>
  </si>
  <si>
    <t>29689951</t>
  </si>
  <si>
    <t>27</t>
  </si>
  <si>
    <t>892241111</t>
  </si>
  <si>
    <t>Tlaková zkouška vodou potrubí do 80</t>
  </si>
  <si>
    <t>712401793</t>
  </si>
  <si>
    <t>Tlakové zkoušky vodou na potrubí DN do 80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</si>
  <si>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</si>
  <si>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Poznámka k položce:_x000D_
tlaková  zkouška  dle  ČSN  75  5911</t>
  </si>
  <si>
    <t>PE100RC_D90 "viz přílohu 1"</t>
  </si>
  <si>
    <t>28</t>
  </si>
  <si>
    <t>892273122</t>
  </si>
  <si>
    <t>Proplach a dezinfekce vodovodního potrubí DN od 80 do 125</t>
  </si>
  <si>
    <t>1284212624</t>
  </si>
  <si>
    <t xml:space="preserve">Poznámka k souboru cen:_x000D_
1. V cenách jsou započteny náklady na napuštění a vypuštění vody, dodání vody a dezinfekčního prostředku._x000D_
</t>
  </si>
  <si>
    <t>29</t>
  </si>
  <si>
    <t>892372111R</t>
  </si>
  <si>
    <t>Zabezpečení konců potrubí DN do 100 při tlakových zkouškách vodou</t>
  </si>
  <si>
    <t>833749347</t>
  </si>
  <si>
    <t>Tlakové zkoušky vodou zabezpečení konců potrubí při tlakových zkouškách DN do 100</t>
  </si>
  <si>
    <t>2 "Viz přílohu 1, 2 a 6"</t>
  </si>
  <si>
    <t>30</t>
  </si>
  <si>
    <t>899721111</t>
  </si>
  <si>
    <t>Signalizační vodič DN do 150 mm na potrubí</t>
  </si>
  <si>
    <t>633204098</t>
  </si>
  <si>
    <t>Signalizační vodič na potrubí DN do 150 mm</t>
  </si>
  <si>
    <t>Poznámka k položce:_x000D_
Identifikační vodič CY 6 mm2 (min. Ø 3 mm)</t>
  </si>
  <si>
    <t>2*1,5</t>
  </si>
  <si>
    <t>31</t>
  </si>
  <si>
    <t>899722112</t>
  </si>
  <si>
    <t>Krytí potrubí z plastů výstražnou fólií z PVC 25 cm</t>
  </si>
  <si>
    <t>1535446631</t>
  </si>
  <si>
    <t>Krytí potrubí z plastů výstražnou fólií z PVC šířky 25 cm</t>
  </si>
  <si>
    <t>Poznámka k položce:_x000D_
Modro-bílá výstražná folie z PVC min. š. 250 mm</t>
  </si>
  <si>
    <t>2*0,50</t>
  </si>
  <si>
    <t>32</t>
  </si>
  <si>
    <t>899913133</t>
  </si>
  <si>
    <t>Uzavírací manžeta chráničky potrubí DN 80 x 150</t>
  </si>
  <si>
    <t>1841985878</t>
  </si>
  <si>
    <t>Koncové uzavírací manžety chrániček DN potrubí x DN chráničky DN 80 x 150</t>
  </si>
  <si>
    <t xml:space="preserve">Poznámka k souboru cen:_x000D_
1. V cenách jsou započteny i náklady na nerezové upínací pásky daných průměrů._x000D_
</t>
  </si>
  <si>
    <t>2 "viz přílohu 1, 2, 3 a 6"</t>
  </si>
  <si>
    <t>33</t>
  </si>
  <si>
    <t>89991-R12</t>
  </si>
  <si>
    <t>Kluzná objímka výšky 15 mm vnějšího průměru potrubí 90 mm</t>
  </si>
  <si>
    <t>2136870749</t>
  </si>
  <si>
    <t>Kluzná objímka výšky 15 mm vnějšího průměru potrubí 90 mm
Dodávka a osazení.</t>
  </si>
  <si>
    <t>12 "viz přílohu 1, 2, 3 a 6"</t>
  </si>
  <si>
    <t>34</t>
  </si>
  <si>
    <t>89991-R20</t>
  </si>
  <si>
    <t>Nasunutí vodovodního potrubí d90 do chráničky DN 160</t>
  </si>
  <si>
    <t>-1862879288</t>
  </si>
  <si>
    <t>2*6 "viz přílohu A.2.1, A.2.2 a A.2.3"</t>
  </si>
  <si>
    <t>35</t>
  </si>
  <si>
    <t>8-R10</t>
  </si>
  <si>
    <t>Napojení potrubí na stávající - montáž spojky H/H 90/90</t>
  </si>
  <si>
    <t>721221201</t>
  </si>
  <si>
    <t>Napojení potrubí na stávající - montáž spojky H/H 90/90
Včetně úpravy konce potrubí pro napojení.</t>
  </si>
  <si>
    <t>2 "viz přílohu 1 a 6"</t>
  </si>
  <si>
    <t>36</t>
  </si>
  <si>
    <t>8-R11</t>
  </si>
  <si>
    <t>potrubní spojka H/H 90/90</t>
  </si>
  <si>
    <t>-1722643821</t>
  </si>
  <si>
    <t>Poznámka k položce:_x000D_
litinová spojka jištěná na tah</t>
  </si>
  <si>
    <t>Ostatní konstrukce a práce, bourání</t>
  </si>
  <si>
    <t>37</t>
  </si>
  <si>
    <t>9-R14</t>
  </si>
  <si>
    <t xml:space="preserve">Stanovení kvality vody podle vyhlášky č. 252/2004 Sb. </t>
  </si>
  <si>
    <t>kpl.</t>
  </si>
  <si>
    <t>970899762</t>
  </si>
  <si>
    <t>Stanovení kvality vody podle vyhlášky č. 252/2004 Sb. 
 - odebrání vzorku
 - provedení rozboru
 - vyhodnocení</t>
  </si>
  <si>
    <t>997</t>
  </si>
  <si>
    <t>Přesun sutě</t>
  </si>
  <si>
    <t>38</t>
  </si>
  <si>
    <t>997013501</t>
  </si>
  <si>
    <t>Odvoz suti a vybouraných hmot na skládku nebo meziskládku do 1 km se složením</t>
  </si>
  <si>
    <t>382675468</t>
  </si>
  <si>
    <t>Odvoz suti a vybouraných hmot na skládku nebo meziskládku se složením, na vzdálenost do 1 km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</si>
  <si>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</si>
  <si>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Odklizení demontovaných trub</t>
  </si>
  <si>
    <t>dmt_PVC_D90*0,005</t>
  </si>
  <si>
    <t>dmt_PE_D160*0,015</t>
  </si>
  <si>
    <t>39</t>
  </si>
  <si>
    <t>997013509</t>
  </si>
  <si>
    <t>Příplatek k odvozu suti a vybouraných hmot na skládku ZKD 1 km přes 1 km</t>
  </si>
  <si>
    <t>403652042</t>
  </si>
  <si>
    <t>Odvoz suti a vybouraných hmot na skládku nebo meziskládku se složením, na vzdálenost Příplatek k ceně za každý další i započatý 1 km přes 1 km</t>
  </si>
  <si>
    <t>Odklizení demontovaných trub - uvažováno celkem do 20 km</t>
  </si>
  <si>
    <t>dmt_PVC_D90*0,005 *19</t>
  </si>
  <si>
    <t>dmt_PE_D160*0,015 *19</t>
  </si>
  <si>
    <t>40</t>
  </si>
  <si>
    <t>997013813</t>
  </si>
  <si>
    <t>Poplatek za uložení na skládce (skládkovné) stavebního odpadu z plastických hmot kód odpadu 17 02 03</t>
  </si>
  <si>
    <t>-1686362617</t>
  </si>
  <si>
    <t>Poplatek za uložení stavebního odpadu na skládce (skládkovné) z plastických hmot zatříděného do Katalogu odpadů pod kódem 17 02 03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</si>
  <si>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</si>
  <si>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</si>
  <si>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</si>
  <si>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41</t>
  </si>
  <si>
    <t>998276101</t>
  </si>
  <si>
    <t>Přesun hmot pro trubní vedení z trub z plastických hmot otevřený výkop</t>
  </si>
  <si>
    <t>-935390623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</si>
  <si>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</si>
  <si>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Ceny přesunu hmot nelze užít pro zeminu, sypaniny, štěrkopísek, kamenivo ap. Případná manipulace s tímto materiálem se oceňuje soubory cen 162 ..-.... Vodorovné přemístění výkopku nebo sypaniny katalogu 800-1 Zemní práce._x000D_
</t>
  </si>
  <si>
    <t>SEZNAM FIGUR</t>
  </si>
  <si>
    <t>Výměra</t>
  </si>
  <si>
    <t xml:space="preserve"> SO 340</t>
  </si>
  <si>
    <t>Použití figury:</t>
  </si>
  <si>
    <t>Lože pod potrubí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</si>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</sst>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3"/>
      <c r="AQ5" s="23"/>
      <c r="AR5" s="21"/>
      <c r="BE5" s="33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3"/>
      <c r="AQ6" s="23"/>
      <c r="AR6" s="21"/>
      <c r="BE6" s="33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2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2"/>
      <c r="BS13" s="18" t="s">
        <v>6</v>
      </c>
    </row>
    <row r="14" spans="1:74" ht="12.75">
      <c r="B14" s="22"/>
      <c r="C14" s="23"/>
      <c r="D14" s="23"/>
      <c r="E14" s="337" t="s">
        <v>32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2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3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32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2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2"/>
      <c r="BS20" s="18" t="s">
        <v>37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2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2"/>
    </row>
    <row r="23" spans="1:71" s="1" customFormat="1" ht="61.5" customHeight="1">
      <c r="B23" s="22"/>
      <c r="C23" s="23"/>
      <c r="D23" s="23"/>
      <c r="E23" s="339" t="s">
        <v>41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3"/>
      <c r="AP23" s="23"/>
      <c r="AQ23" s="23"/>
      <c r="AR23" s="21"/>
      <c r="BE23" s="33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2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0">
        <f>ROUND(AG54,2)</f>
        <v>0</v>
      </c>
      <c r="AL26" s="341"/>
      <c r="AM26" s="341"/>
      <c r="AN26" s="341"/>
      <c r="AO26" s="341"/>
      <c r="AP26" s="37"/>
      <c r="AQ26" s="37"/>
      <c r="AR26" s="40"/>
      <c r="BE26" s="33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2" t="s">
        <v>43</v>
      </c>
      <c r="M28" s="342"/>
      <c r="N28" s="342"/>
      <c r="O28" s="342"/>
      <c r="P28" s="342"/>
      <c r="Q28" s="37"/>
      <c r="R28" s="37"/>
      <c r="S28" s="37"/>
      <c r="T28" s="37"/>
      <c r="U28" s="37"/>
      <c r="V28" s="37"/>
      <c r="W28" s="342" t="s">
        <v>44</v>
      </c>
      <c r="X28" s="342"/>
      <c r="Y28" s="342"/>
      <c r="Z28" s="342"/>
      <c r="AA28" s="342"/>
      <c r="AB28" s="342"/>
      <c r="AC28" s="342"/>
      <c r="AD28" s="342"/>
      <c r="AE28" s="342"/>
      <c r="AF28" s="37"/>
      <c r="AG28" s="37"/>
      <c r="AH28" s="37"/>
      <c r="AI28" s="37"/>
      <c r="AJ28" s="37"/>
      <c r="AK28" s="342" t="s">
        <v>45</v>
      </c>
      <c r="AL28" s="342"/>
      <c r="AM28" s="342"/>
      <c r="AN28" s="342"/>
      <c r="AO28" s="342"/>
      <c r="AP28" s="37"/>
      <c r="AQ28" s="37"/>
      <c r="AR28" s="40"/>
      <c r="BE28" s="332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45">
        <v>0.21</v>
      </c>
      <c r="M29" s="344"/>
      <c r="N29" s="344"/>
      <c r="O29" s="344"/>
      <c r="P29" s="344"/>
      <c r="Q29" s="42"/>
      <c r="R29" s="42"/>
      <c r="S29" s="42"/>
      <c r="T29" s="42"/>
      <c r="U29" s="42"/>
      <c r="V29" s="42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2"/>
      <c r="AG29" s="42"/>
      <c r="AH29" s="42"/>
      <c r="AI29" s="42"/>
      <c r="AJ29" s="42"/>
      <c r="AK29" s="343">
        <f>ROUND(AV54, 2)</f>
        <v>0</v>
      </c>
      <c r="AL29" s="344"/>
      <c r="AM29" s="344"/>
      <c r="AN29" s="344"/>
      <c r="AO29" s="344"/>
      <c r="AP29" s="42"/>
      <c r="AQ29" s="42"/>
      <c r="AR29" s="43"/>
      <c r="BE29" s="333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45">
        <v>0.15</v>
      </c>
      <c r="M30" s="344"/>
      <c r="N30" s="344"/>
      <c r="O30" s="344"/>
      <c r="P30" s="344"/>
      <c r="Q30" s="42"/>
      <c r="R30" s="42"/>
      <c r="S30" s="42"/>
      <c r="T30" s="42"/>
      <c r="U30" s="42"/>
      <c r="V30" s="42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2"/>
      <c r="AG30" s="42"/>
      <c r="AH30" s="42"/>
      <c r="AI30" s="42"/>
      <c r="AJ30" s="42"/>
      <c r="AK30" s="343">
        <f>ROUND(AW54, 2)</f>
        <v>0</v>
      </c>
      <c r="AL30" s="344"/>
      <c r="AM30" s="344"/>
      <c r="AN30" s="344"/>
      <c r="AO30" s="344"/>
      <c r="AP30" s="42"/>
      <c r="AQ30" s="42"/>
      <c r="AR30" s="43"/>
      <c r="BE30" s="333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45">
        <v>0.21</v>
      </c>
      <c r="M31" s="344"/>
      <c r="N31" s="344"/>
      <c r="O31" s="344"/>
      <c r="P31" s="344"/>
      <c r="Q31" s="42"/>
      <c r="R31" s="42"/>
      <c r="S31" s="42"/>
      <c r="T31" s="42"/>
      <c r="U31" s="42"/>
      <c r="V31" s="42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2"/>
      <c r="AG31" s="42"/>
      <c r="AH31" s="42"/>
      <c r="AI31" s="42"/>
      <c r="AJ31" s="42"/>
      <c r="AK31" s="343">
        <v>0</v>
      </c>
      <c r="AL31" s="344"/>
      <c r="AM31" s="344"/>
      <c r="AN31" s="344"/>
      <c r="AO31" s="344"/>
      <c r="AP31" s="42"/>
      <c r="AQ31" s="42"/>
      <c r="AR31" s="43"/>
      <c r="BE31" s="333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45">
        <v>0.15</v>
      </c>
      <c r="M32" s="344"/>
      <c r="N32" s="344"/>
      <c r="O32" s="344"/>
      <c r="P32" s="344"/>
      <c r="Q32" s="42"/>
      <c r="R32" s="42"/>
      <c r="S32" s="42"/>
      <c r="T32" s="42"/>
      <c r="U32" s="42"/>
      <c r="V32" s="42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2"/>
      <c r="AG32" s="42"/>
      <c r="AH32" s="42"/>
      <c r="AI32" s="42"/>
      <c r="AJ32" s="42"/>
      <c r="AK32" s="343">
        <v>0</v>
      </c>
      <c r="AL32" s="344"/>
      <c r="AM32" s="344"/>
      <c r="AN32" s="344"/>
      <c r="AO32" s="344"/>
      <c r="AP32" s="42"/>
      <c r="AQ32" s="42"/>
      <c r="AR32" s="43"/>
      <c r="BE32" s="333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45">
        <v>0</v>
      </c>
      <c r="M33" s="344"/>
      <c r="N33" s="344"/>
      <c r="O33" s="344"/>
      <c r="P33" s="344"/>
      <c r="Q33" s="42"/>
      <c r="R33" s="42"/>
      <c r="S33" s="42"/>
      <c r="T33" s="42"/>
      <c r="U33" s="42"/>
      <c r="V33" s="42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2"/>
      <c r="AG33" s="42"/>
      <c r="AH33" s="42"/>
      <c r="AI33" s="42"/>
      <c r="AJ33" s="42"/>
      <c r="AK33" s="343">
        <v>0</v>
      </c>
      <c r="AL33" s="344"/>
      <c r="AM33" s="344"/>
      <c r="AN33" s="344"/>
      <c r="AO33" s="34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46" t="s">
        <v>54</v>
      </c>
      <c r="Y35" s="347"/>
      <c r="Z35" s="347"/>
      <c r="AA35" s="347"/>
      <c r="AB35" s="347"/>
      <c r="AC35" s="46"/>
      <c r="AD35" s="46"/>
      <c r="AE35" s="46"/>
      <c r="AF35" s="46"/>
      <c r="AG35" s="46"/>
      <c r="AH35" s="46"/>
      <c r="AI35" s="46"/>
      <c r="AJ35" s="46"/>
      <c r="AK35" s="348">
        <f>SUM(AK26:AK33)</f>
        <v>0</v>
      </c>
      <c r="AL35" s="347"/>
      <c r="AM35" s="347"/>
      <c r="AN35" s="347"/>
      <c r="AO35" s="34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21_05_bliz_dps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0" t="str">
        <f>K6</f>
        <v>Rekonstrukce mostu ev. č. 32265-2 Blížňovice</v>
      </c>
      <c r="M45" s="351"/>
      <c r="N45" s="351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Blížňovice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2" t="str">
        <f>IF(AN8= "","",AN8)</f>
        <v>17. 5. 2021</v>
      </c>
      <c r="AN47" s="35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Pardubický kraj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3" t="str">
        <f>IF(E17="","",E17)</f>
        <v>VHRoušar, s.r.o.</v>
      </c>
      <c r="AN49" s="354"/>
      <c r="AO49" s="354"/>
      <c r="AP49" s="354"/>
      <c r="AQ49" s="37"/>
      <c r="AR49" s="40"/>
      <c r="AS49" s="355" t="s">
        <v>56</v>
      </c>
      <c r="AT49" s="35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53" t="str">
        <f>IF(E20="","",E20)</f>
        <v xml:space="preserve"> </v>
      </c>
      <c r="AN50" s="354"/>
      <c r="AO50" s="354"/>
      <c r="AP50" s="354"/>
      <c r="AQ50" s="37"/>
      <c r="AR50" s="40"/>
      <c r="AS50" s="357"/>
      <c r="AT50" s="35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9"/>
      <c r="AT51" s="36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1" t="s">
        <v>57</v>
      </c>
      <c r="D52" s="362"/>
      <c r="E52" s="362"/>
      <c r="F52" s="362"/>
      <c r="G52" s="362"/>
      <c r="H52" s="67"/>
      <c r="I52" s="363" t="s">
        <v>58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4" t="s">
        <v>59</v>
      </c>
      <c r="AH52" s="362"/>
      <c r="AI52" s="362"/>
      <c r="AJ52" s="362"/>
      <c r="AK52" s="362"/>
      <c r="AL52" s="362"/>
      <c r="AM52" s="362"/>
      <c r="AN52" s="363" t="s">
        <v>60</v>
      </c>
      <c r="AO52" s="362"/>
      <c r="AP52" s="362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8">
        <f>ROUND(AG55,2)</f>
        <v>0</v>
      </c>
      <c r="AH54" s="368"/>
      <c r="AI54" s="368"/>
      <c r="AJ54" s="368"/>
      <c r="AK54" s="368"/>
      <c r="AL54" s="368"/>
      <c r="AM54" s="368"/>
      <c r="AN54" s="369">
        <f>SUM(AG54,AT54)</f>
        <v>0</v>
      </c>
      <c r="AO54" s="369"/>
      <c r="AP54" s="369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16.5" customHeight="1">
      <c r="A55" s="87" t="s">
        <v>80</v>
      </c>
      <c r="B55" s="88"/>
      <c r="C55" s="89"/>
      <c r="D55" s="367" t="s">
        <v>81</v>
      </c>
      <c r="E55" s="367"/>
      <c r="F55" s="367"/>
      <c r="G55" s="367"/>
      <c r="H55" s="367"/>
      <c r="I55" s="90"/>
      <c r="J55" s="367" t="s">
        <v>82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'SO 340 - Přeložka vodovodu'!J30</f>
        <v>0</v>
      </c>
      <c r="AH55" s="366"/>
      <c r="AI55" s="366"/>
      <c r="AJ55" s="366"/>
      <c r="AK55" s="366"/>
      <c r="AL55" s="366"/>
      <c r="AM55" s="366"/>
      <c r="AN55" s="365">
        <f>SUM(AG55,AT55)</f>
        <v>0</v>
      </c>
      <c r="AO55" s="366"/>
      <c r="AP55" s="366"/>
      <c r="AQ55" s="91" t="s">
        <v>83</v>
      </c>
      <c r="AR55" s="92"/>
      <c r="AS55" s="93">
        <v>0</v>
      </c>
      <c r="AT55" s="94">
        <f>ROUND(SUM(AV55:AW55),2)</f>
        <v>0</v>
      </c>
      <c r="AU55" s="95">
        <f>'SO 340 - Přeložka vodovodu'!P86</f>
        <v>0</v>
      </c>
      <c r="AV55" s="94">
        <f>'SO 340 - Přeložka vodovodu'!J33</f>
        <v>0</v>
      </c>
      <c r="AW55" s="94">
        <f>'SO 340 - Přeložka vodovodu'!J34</f>
        <v>0</v>
      </c>
      <c r="AX55" s="94">
        <f>'SO 340 - Přeložka vodovodu'!J35</f>
        <v>0</v>
      </c>
      <c r="AY55" s="94">
        <f>'SO 340 - Přeložka vodovodu'!J36</f>
        <v>0</v>
      </c>
      <c r="AZ55" s="94">
        <f>'SO 340 - Přeložka vodovodu'!F33</f>
        <v>0</v>
      </c>
      <c r="BA55" s="94">
        <f>'SO 340 - Přeložka vodovodu'!F34</f>
        <v>0</v>
      </c>
      <c r="BB55" s="94">
        <f>'SO 340 - Přeložka vodovodu'!F35</f>
        <v>0</v>
      </c>
      <c r="BC55" s="94">
        <f>'SO 340 - Přeložka vodovodu'!F36</f>
        <v>0</v>
      </c>
      <c r="BD55" s="96">
        <f>'SO 340 - Přeložka vodovodu'!F37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19</v>
      </c>
      <c r="CM55" s="97" t="s">
        <v>86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bf6Z7GYEf3JoJDPX9WEDUVS5g9RbFLqn8NXbNnaKKgyQs2I/K4hpZj2nY5FZ83kRvD71bwhl5npfhwL17Aas0w==" saltValue="OStD8Z9imsmb6bRIDcE4ZQIT/lCD+S9Y7BrPDxwvReUQnUjzOOz2ECV0GtAb6ntDpuTXrylcaFUuA4/pZC/6q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340 - Přeložka vodovodu'!C2" display="/" xr:uid="{00000000-0004-0000-0000-000000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85</v>
      </c>
      <c r="AZ2" s="98" t="s">
        <v>87</v>
      </c>
      <c r="BA2" s="98" t="s">
        <v>88</v>
      </c>
      <c r="BB2" s="98" t="s">
        <v>89</v>
      </c>
      <c r="BC2" s="98" t="s">
        <v>90</v>
      </c>
      <c r="BD2" s="98" t="s">
        <v>86</v>
      </c>
    </row>
    <row r="3" spans="1:5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21"/>
      <c r="AT3" s="18" t="s">
        <v>86</v>
      </c>
      <c r="AZ3" s="98" t="s">
        <v>91</v>
      </c>
      <c r="BA3" s="98" t="s">
        <v>92</v>
      </c>
      <c r="BB3" s="98" t="s">
        <v>93</v>
      </c>
      <c r="BC3" s="98" t="s">
        <v>94</v>
      </c>
      <c r="BD3" s="98" t="s">
        <v>86</v>
      </c>
    </row>
    <row r="4" spans="1:56" s="1" customFormat="1" ht="24.95" customHeight="1">
      <c r="B4" s="21"/>
      <c r="D4" s="101" t="s">
        <v>95</v>
      </c>
      <c r="L4" s="21"/>
      <c r="M4" s="102" t="s">
        <v>10</v>
      </c>
      <c r="AT4" s="18" t="s">
        <v>4</v>
      </c>
      <c r="AZ4" s="98" t="s">
        <v>96</v>
      </c>
      <c r="BA4" s="98" t="s">
        <v>97</v>
      </c>
      <c r="BB4" s="98" t="s">
        <v>93</v>
      </c>
      <c r="BC4" s="98" t="s">
        <v>98</v>
      </c>
      <c r="BD4" s="98" t="s">
        <v>86</v>
      </c>
    </row>
    <row r="5" spans="1:56" s="1" customFormat="1" ht="6.95" customHeight="1">
      <c r="B5" s="21"/>
      <c r="L5" s="21"/>
      <c r="AZ5" s="98" t="s">
        <v>99</v>
      </c>
      <c r="BA5" s="98" t="s">
        <v>100</v>
      </c>
      <c r="BB5" s="98" t="s">
        <v>93</v>
      </c>
      <c r="BC5" s="98" t="s">
        <v>101</v>
      </c>
      <c r="BD5" s="98" t="s">
        <v>86</v>
      </c>
    </row>
    <row r="6" spans="1:56" s="1" customFormat="1" ht="12" customHeight="1">
      <c r="B6" s="21"/>
      <c r="D6" s="103" t="s">
        <v>16</v>
      </c>
      <c r="L6" s="21"/>
      <c r="AZ6" s="98" t="s">
        <v>102</v>
      </c>
      <c r="BA6" s="98" t="s">
        <v>103</v>
      </c>
      <c r="BB6" s="98" t="s">
        <v>93</v>
      </c>
      <c r="BC6" s="98" t="s">
        <v>101</v>
      </c>
      <c r="BD6" s="98" t="s">
        <v>86</v>
      </c>
    </row>
    <row r="7" spans="1:56" s="1" customFormat="1" ht="16.5" customHeight="1">
      <c r="B7" s="21"/>
      <c r="E7" s="371" t="str">
        <f>'Rekapitulace stavby'!K6</f>
        <v>Rekonstrukce mostu ev. č. 32265-2 Blížňovice</v>
      </c>
      <c r="F7" s="372"/>
      <c r="G7" s="372"/>
      <c r="H7" s="372"/>
      <c r="L7" s="21"/>
      <c r="AZ7" s="98" t="s">
        <v>104</v>
      </c>
      <c r="BA7" s="98" t="s">
        <v>105</v>
      </c>
      <c r="BB7" s="98" t="s">
        <v>89</v>
      </c>
      <c r="BC7" s="98" t="s">
        <v>106</v>
      </c>
      <c r="BD7" s="98" t="s">
        <v>86</v>
      </c>
    </row>
    <row r="8" spans="1:56" s="2" customFormat="1" ht="12" customHeight="1">
      <c r="A8" s="35"/>
      <c r="B8" s="40"/>
      <c r="C8" s="35"/>
      <c r="D8" s="103" t="s">
        <v>107</v>
      </c>
      <c r="E8" s="35"/>
      <c r="F8" s="35"/>
      <c r="G8" s="35"/>
      <c r="H8" s="35"/>
      <c r="I8" s="35"/>
      <c r="J8" s="35"/>
      <c r="K8" s="35"/>
      <c r="L8" s="10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98" t="s">
        <v>108</v>
      </c>
      <c r="BA8" s="98" t="s">
        <v>109</v>
      </c>
      <c r="BB8" s="98" t="s">
        <v>110</v>
      </c>
      <c r="BC8" s="98" t="s">
        <v>111</v>
      </c>
      <c r="BD8" s="98" t="s">
        <v>86</v>
      </c>
    </row>
    <row r="9" spans="1:56" s="2" customFormat="1" ht="16.5" customHeight="1">
      <c r="A9" s="35"/>
      <c r="B9" s="40"/>
      <c r="C9" s="35"/>
      <c r="D9" s="35"/>
      <c r="E9" s="373" t="s">
        <v>112</v>
      </c>
      <c r="F9" s="374"/>
      <c r="G9" s="374"/>
      <c r="H9" s="374"/>
      <c r="I9" s="35"/>
      <c r="J9" s="35"/>
      <c r="K9" s="35"/>
      <c r="L9" s="10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98" t="s">
        <v>113</v>
      </c>
      <c r="BA9" s="98" t="s">
        <v>114</v>
      </c>
      <c r="BB9" s="98" t="s">
        <v>89</v>
      </c>
      <c r="BC9" s="98" t="s">
        <v>115</v>
      </c>
      <c r="BD9" s="98" t="s">
        <v>86</v>
      </c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98" t="s">
        <v>116</v>
      </c>
      <c r="BA10" s="98" t="s">
        <v>117</v>
      </c>
      <c r="BB10" s="98" t="s">
        <v>89</v>
      </c>
      <c r="BC10" s="98" t="s">
        <v>118</v>
      </c>
      <c r="BD10" s="98" t="s">
        <v>86</v>
      </c>
    </row>
    <row r="11" spans="1:56" s="2" customFormat="1" ht="12" customHeight="1">
      <c r="A11" s="35"/>
      <c r="B11" s="40"/>
      <c r="C11" s="35"/>
      <c r="D11" s="103" t="s">
        <v>18</v>
      </c>
      <c r="E11" s="35"/>
      <c r="F11" s="105" t="s">
        <v>19</v>
      </c>
      <c r="G11" s="35"/>
      <c r="H11" s="35"/>
      <c r="I11" s="103" t="s">
        <v>20</v>
      </c>
      <c r="J11" s="105" t="s">
        <v>19</v>
      </c>
      <c r="K11" s="35"/>
      <c r="L11" s="10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98" t="s">
        <v>119</v>
      </c>
      <c r="BA11" s="98" t="s">
        <v>120</v>
      </c>
      <c r="BB11" s="98" t="s">
        <v>110</v>
      </c>
      <c r="BC11" s="98" t="s">
        <v>121</v>
      </c>
      <c r="BD11" s="98" t="s">
        <v>86</v>
      </c>
    </row>
    <row r="12" spans="1:56" s="2" customFormat="1" ht="12" customHeight="1">
      <c r="A12" s="35"/>
      <c r="B12" s="40"/>
      <c r="C12" s="35"/>
      <c r="D12" s="103" t="s">
        <v>21</v>
      </c>
      <c r="E12" s="35"/>
      <c r="F12" s="105" t="s">
        <v>22</v>
      </c>
      <c r="G12" s="35"/>
      <c r="H12" s="35"/>
      <c r="I12" s="103" t="s">
        <v>23</v>
      </c>
      <c r="J12" s="106" t="str">
        <f>'Rekapitulace stavby'!AN8</f>
        <v>17. 5. 2021</v>
      </c>
      <c r="K12" s="35"/>
      <c r="L12" s="10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3" t="s">
        <v>25</v>
      </c>
      <c r="E14" s="35"/>
      <c r="F14" s="35"/>
      <c r="G14" s="35"/>
      <c r="H14" s="35"/>
      <c r="I14" s="103" t="s">
        <v>26</v>
      </c>
      <c r="J14" s="105" t="s">
        <v>27</v>
      </c>
      <c r="K14" s="35"/>
      <c r="L14" s="10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5" t="s">
        <v>28</v>
      </c>
      <c r="F15" s="35"/>
      <c r="G15" s="35"/>
      <c r="H15" s="35"/>
      <c r="I15" s="103" t="s">
        <v>29</v>
      </c>
      <c r="J15" s="105" t="s">
        <v>30</v>
      </c>
      <c r="K15" s="35"/>
      <c r="L15" s="10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3" t="s">
        <v>31</v>
      </c>
      <c r="E17" s="35"/>
      <c r="F17" s="35"/>
      <c r="G17" s="35"/>
      <c r="H17" s="35"/>
      <c r="I17" s="103" t="s">
        <v>26</v>
      </c>
      <c r="J17" s="31" t="str">
        <f>'Rekapitulace stavby'!AN13</f>
        <v>Vyplň údaj</v>
      </c>
      <c r="K17" s="35"/>
      <c r="L17" s="10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3" t="s">
        <v>29</v>
      </c>
      <c r="J18" s="31" t="str">
        <f>'Rekapitulace stavby'!AN14</f>
        <v>Vyplň údaj</v>
      </c>
      <c r="K18" s="35"/>
      <c r="L18" s="10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3" t="s">
        <v>33</v>
      </c>
      <c r="E20" s="35"/>
      <c r="F20" s="35"/>
      <c r="G20" s="35"/>
      <c r="H20" s="35"/>
      <c r="I20" s="103" t="s">
        <v>26</v>
      </c>
      <c r="J20" s="105" t="s">
        <v>34</v>
      </c>
      <c r="K20" s="35"/>
      <c r="L20" s="10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5" t="s">
        <v>35</v>
      </c>
      <c r="F21" s="35"/>
      <c r="G21" s="35"/>
      <c r="H21" s="35"/>
      <c r="I21" s="103" t="s">
        <v>29</v>
      </c>
      <c r="J21" s="105" t="s">
        <v>36</v>
      </c>
      <c r="K21" s="35"/>
      <c r="L21" s="10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3" t="s">
        <v>38</v>
      </c>
      <c r="E23" s="35"/>
      <c r="F23" s="35"/>
      <c r="G23" s="35"/>
      <c r="H23" s="35"/>
      <c r="I23" s="103" t="s">
        <v>26</v>
      </c>
      <c r="J23" s="105" t="str">
        <f>IF('Rekapitulace stavby'!AN19="","",'Rekapitulace stavby'!AN19)</f>
        <v/>
      </c>
      <c r="K23" s="35"/>
      <c r="L23" s="10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5" t="str">
        <f>IF('Rekapitulace stavby'!E20="","",'Rekapitulace stavby'!E20)</f>
        <v xml:space="preserve"> </v>
      </c>
      <c r="F24" s="35"/>
      <c r="G24" s="35"/>
      <c r="H24" s="35"/>
      <c r="I24" s="103" t="s">
        <v>29</v>
      </c>
      <c r="J24" s="105" t="str">
        <f>IF('Rekapitulace stavby'!AN20="","",'Rekapitulace stavby'!AN20)</f>
        <v/>
      </c>
      <c r="K24" s="35"/>
      <c r="L24" s="10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3" t="s">
        <v>40</v>
      </c>
      <c r="E26" s="35"/>
      <c r="F26" s="35"/>
      <c r="G26" s="35"/>
      <c r="H26" s="35"/>
      <c r="I26" s="35"/>
      <c r="J26" s="35"/>
      <c r="K26" s="35"/>
      <c r="L26" s="10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7"/>
      <c r="B27" s="108"/>
      <c r="C27" s="107"/>
      <c r="D27" s="107"/>
      <c r="E27" s="377" t="s">
        <v>19</v>
      </c>
      <c r="F27" s="377"/>
      <c r="G27" s="377"/>
      <c r="H27" s="377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0"/>
      <c r="E29" s="110"/>
      <c r="F29" s="110"/>
      <c r="G29" s="110"/>
      <c r="H29" s="110"/>
      <c r="I29" s="110"/>
      <c r="J29" s="110"/>
      <c r="K29" s="110"/>
      <c r="L29" s="10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1" t="s">
        <v>42</v>
      </c>
      <c r="E30" s="35"/>
      <c r="F30" s="35"/>
      <c r="G30" s="35"/>
      <c r="H30" s="35"/>
      <c r="I30" s="35"/>
      <c r="J30" s="112">
        <f>ROUND(J86, 2)</f>
        <v>0</v>
      </c>
      <c r="K30" s="35"/>
      <c r="L30" s="10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0"/>
      <c r="E31" s="110"/>
      <c r="F31" s="110"/>
      <c r="G31" s="110"/>
      <c r="H31" s="110"/>
      <c r="I31" s="110"/>
      <c r="J31" s="110"/>
      <c r="K31" s="110"/>
      <c r="L31" s="10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3" t="s">
        <v>44</v>
      </c>
      <c r="G32" s="35"/>
      <c r="H32" s="35"/>
      <c r="I32" s="113" t="s">
        <v>43</v>
      </c>
      <c r="J32" s="113" t="s">
        <v>45</v>
      </c>
      <c r="K32" s="35"/>
      <c r="L32" s="10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4" t="s">
        <v>46</v>
      </c>
      <c r="E33" s="103" t="s">
        <v>47</v>
      </c>
      <c r="F33" s="115">
        <f>ROUND((SUM(BE86:BE317)),  2)</f>
        <v>0</v>
      </c>
      <c r="G33" s="35"/>
      <c r="H33" s="35"/>
      <c r="I33" s="116">
        <v>0.21</v>
      </c>
      <c r="J33" s="115">
        <f>ROUND(((SUM(BE86:BE317))*I33),  2)</f>
        <v>0</v>
      </c>
      <c r="K33" s="35"/>
      <c r="L33" s="10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3" t="s">
        <v>48</v>
      </c>
      <c r="F34" s="115">
        <f>ROUND((SUM(BF86:BF317)),  2)</f>
        <v>0</v>
      </c>
      <c r="G34" s="35"/>
      <c r="H34" s="35"/>
      <c r="I34" s="116">
        <v>0.15</v>
      </c>
      <c r="J34" s="115">
        <f>ROUND(((SUM(BF86:BF317))*I34),  2)</f>
        <v>0</v>
      </c>
      <c r="K34" s="35"/>
      <c r="L34" s="10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3" t="s">
        <v>49</v>
      </c>
      <c r="F35" s="115">
        <f>ROUND((SUM(BG86:BG317)),  2)</f>
        <v>0</v>
      </c>
      <c r="G35" s="35"/>
      <c r="H35" s="35"/>
      <c r="I35" s="116">
        <v>0.21</v>
      </c>
      <c r="J35" s="115">
        <f>0</f>
        <v>0</v>
      </c>
      <c r="K35" s="35"/>
      <c r="L35" s="10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3" t="s">
        <v>50</v>
      </c>
      <c r="F36" s="115">
        <f>ROUND((SUM(BH86:BH317)),  2)</f>
        <v>0</v>
      </c>
      <c r="G36" s="35"/>
      <c r="H36" s="35"/>
      <c r="I36" s="116">
        <v>0.15</v>
      </c>
      <c r="J36" s="115">
        <f>0</f>
        <v>0</v>
      </c>
      <c r="K36" s="35"/>
      <c r="L36" s="10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3" t="s">
        <v>51</v>
      </c>
      <c r="F37" s="115">
        <f>ROUND((SUM(BI86:BI317)),  2)</f>
        <v>0</v>
      </c>
      <c r="G37" s="35"/>
      <c r="H37" s="35"/>
      <c r="I37" s="116">
        <v>0</v>
      </c>
      <c r="J37" s="115">
        <f>0</f>
        <v>0</v>
      </c>
      <c r="K37" s="35"/>
      <c r="L37" s="10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7"/>
      <c r="D39" s="118" t="s">
        <v>52</v>
      </c>
      <c r="E39" s="119"/>
      <c r="F39" s="119"/>
      <c r="G39" s="120" t="s">
        <v>53</v>
      </c>
      <c r="H39" s="121" t="s">
        <v>54</v>
      </c>
      <c r="I39" s="119"/>
      <c r="J39" s="122">
        <f>SUM(J30:J37)</f>
        <v>0</v>
      </c>
      <c r="K39" s="123"/>
      <c r="L39" s="10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122</v>
      </c>
      <c r="D45" s="37"/>
      <c r="E45" s="37"/>
      <c r="F45" s="37"/>
      <c r="G45" s="37"/>
      <c r="H45" s="37"/>
      <c r="I45" s="37"/>
      <c r="J45" s="37"/>
      <c r="K45" s="37"/>
      <c r="L45" s="10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Rekonstrukce mostu ev. č. 32265-2 Blížňovice</v>
      </c>
      <c r="F48" s="379"/>
      <c r="G48" s="379"/>
      <c r="H48" s="379"/>
      <c r="I48" s="37"/>
      <c r="J48" s="37"/>
      <c r="K48" s="37"/>
      <c r="L48" s="10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107</v>
      </c>
      <c r="D49" s="37"/>
      <c r="E49" s="37"/>
      <c r="F49" s="37"/>
      <c r="G49" s="37"/>
      <c r="H49" s="37"/>
      <c r="I49" s="37"/>
      <c r="J49" s="37"/>
      <c r="K49" s="37"/>
      <c r="L49" s="10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0" t="str">
        <f>E9</f>
        <v>SO 340 - Přeložka vodovodu</v>
      </c>
      <c r="F50" s="380"/>
      <c r="G50" s="380"/>
      <c r="H50" s="380"/>
      <c r="I50" s="37"/>
      <c r="J50" s="37"/>
      <c r="K50" s="37"/>
      <c r="L50" s="10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Blížňovice</v>
      </c>
      <c r="G52" s="37"/>
      <c r="H52" s="37"/>
      <c r="I52" s="30" t="s">
        <v>23</v>
      </c>
      <c r="J52" s="60" t="str">
        <f>IF(J12="","",J12)</f>
        <v>17. 5. 2021</v>
      </c>
      <c r="K52" s="37"/>
      <c r="L52" s="10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Pardubický kraj</v>
      </c>
      <c r="G54" s="37"/>
      <c r="H54" s="37"/>
      <c r="I54" s="30" t="s">
        <v>33</v>
      </c>
      <c r="J54" s="33" t="str">
        <f>E21</f>
        <v>VHRoušar, s.r.o.</v>
      </c>
      <c r="K54" s="37"/>
      <c r="L54" s="10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 xml:space="preserve"> </v>
      </c>
      <c r="K55" s="37"/>
      <c r="L55" s="10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8" t="s">
        <v>123</v>
      </c>
      <c r="D57" s="129"/>
      <c r="E57" s="129"/>
      <c r="F57" s="129"/>
      <c r="G57" s="129"/>
      <c r="H57" s="129"/>
      <c r="I57" s="129"/>
      <c r="J57" s="130" t="s">
        <v>124</v>
      </c>
      <c r="K57" s="129"/>
      <c r="L57" s="10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1" t="s">
        <v>74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125</v>
      </c>
    </row>
    <row r="60" spans="1:47" s="9" customFormat="1" ht="24.95" customHeight="1">
      <c r="B60" s="132"/>
      <c r="C60" s="133"/>
      <c r="D60" s="134" t="s">
        <v>126</v>
      </c>
      <c r="E60" s="135"/>
      <c r="F60" s="135"/>
      <c r="G60" s="135"/>
      <c r="H60" s="135"/>
      <c r="I60" s="135"/>
      <c r="J60" s="136">
        <f>J87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127</v>
      </c>
      <c r="E61" s="141"/>
      <c r="F61" s="141"/>
      <c r="G61" s="141"/>
      <c r="H61" s="141"/>
      <c r="I61" s="141"/>
      <c r="J61" s="142">
        <f>J88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128</v>
      </c>
      <c r="E62" s="141"/>
      <c r="F62" s="141"/>
      <c r="G62" s="141"/>
      <c r="H62" s="141"/>
      <c r="I62" s="141"/>
      <c r="J62" s="142">
        <f>J200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129</v>
      </c>
      <c r="E63" s="141"/>
      <c r="F63" s="141"/>
      <c r="G63" s="141"/>
      <c r="H63" s="141"/>
      <c r="I63" s="141"/>
      <c r="J63" s="142">
        <f>J209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130</v>
      </c>
      <c r="E64" s="141"/>
      <c r="F64" s="141"/>
      <c r="G64" s="141"/>
      <c r="H64" s="141"/>
      <c r="I64" s="141"/>
      <c r="J64" s="142">
        <f>J290</f>
        <v>0</v>
      </c>
      <c r="K64" s="139"/>
      <c r="L64" s="143"/>
    </row>
    <row r="65" spans="1:31" s="10" customFormat="1" ht="19.899999999999999" customHeight="1">
      <c r="B65" s="138"/>
      <c r="C65" s="139"/>
      <c r="D65" s="140" t="s">
        <v>131</v>
      </c>
      <c r="E65" s="141"/>
      <c r="F65" s="141"/>
      <c r="G65" s="141"/>
      <c r="H65" s="141"/>
      <c r="I65" s="141"/>
      <c r="J65" s="142">
        <f>J293</f>
        <v>0</v>
      </c>
      <c r="K65" s="139"/>
      <c r="L65" s="143"/>
    </row>
    <row r="66" spans="1:31" s="10" customFormat="1" ht="19.899999999999999" customHeight="1">
      <c r="B66" s="138"/>
      <c r="C66" s="139"/>
      <c r="D66" s="140" t="s">
        <v>132</v>
      </c>
      <c r="E66" s="141"/>
      <c r="F66" s="141"/>
      <c r="G66" s="141"/>
      <c r="H66" s="141"/>
      <c r="I66" s="141"/>
      <c r="J66" s="142">
        <f>J314</f>
        <v>0</v>
      </c>
      <c r="K66" s="139"/>
      <c r="L66" s="143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133</v>
      </c>
      <c r="D73" s="37"/>
      <c r="E73" s="37"/>
      <c r="F73" s="37"/>
      <c r="G73" s="37"/>
      <c r="H73" s="37"/>
      <c r="I73" s="37"/>
      <c r="J73" s="37"/>
      <c r="K73" s="37"/>
      <c r="L73" s="10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Rekonstrukce mostu ev. č. 32265-2 Blížňovice</v>
      </c>
      <c r="F76" s="379"/>
      <c r="G76" s="379"/>
      <c r="H76" s="379"/>
      <c r="I76" s="37"/>
      <c r="J76" s="37"/>
      <c r="K76" s="37"/>
      <c r="L76" s="10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107</v>
      </c>
      <c r="D77" s="37"/>
      <c r="E77" s="37"/>
      <c r="F77" s="37"/>
      <c r="G77" s="37"/>
      <c r="H77" s="37"/>
      <c r="I77" s="37"/>
      <c r="J77" s="37"/>
      <c r="K77" s="37"/>
      <c r="L77" s="10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50" t="str">
        <f>E9</f>
        <v>SO 340 - Přeložka vodovodu</v>
      </c>
      <c r="F78" s="380"/>
      <c r="G78" s="380"/>
      <c r="H78" s="380"/>
      <c r="I78" s="37"/>
      <c r="J78" s="37"/>
      <c r="K78" s="37"/>
      <c r="L78" s="10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Blížňovice</v>
      </c>
      <c r="G80" s="37"/>
      <c r="H80" s="37"/>
      <c r="I80" s="30" t="s">
        <v>23</v>
      </c>
      <c r="J80" s="60" t="str">
        <f>IF(J12="","",J12)</f>
        <v>17. 5. 2021</v>
      </c>
      <c r="K80" s="37"/>
      <c r="L80" s="10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Pardubický kraj</v>
      </c>
      <c r="G82" s="37"/>
      <c r="H82" s="37"/>
      <c r="I82" s="30" t="s">
        <v>33</v>
      </c>
      <c r="J82" s="33" t="str">
        <f>E21</f>
        <v>VHRoušar, s.r.o.</v>
      </c>
      <c r="K82" s="37"/>
      <c r="L82" s="10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31</v>
      </c>
      <c r="D83" s="37"/>
      <c r="E83" s="37"/>
      <c r="F83" s="28" t="str">
        <f>IF(E18="","",E18)</f>
        <v>Vyplň údaj</v>
      </c>
      <c r="G83" s="37"/>
      <c r="H83" s="37"/>
      <c r="I83" s="30" t="s">
        <v>38</v>
      </c>
      <c r="J83" s="33" t="str">
        <f>E24</f>
        <v xml:space="preserve"> </v>
      </c>
      <c r="K83" s="37"/>
      <c r="L83" s="10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4"/>
      <c r="B85" s="145"/>
      <c r="C85" s="146" t="s">
        <v>134</v>
      </c>
      <c r="D85" s="147" t="s">
        <v>61</v>
      </c>
      <c r="E85" s="147" t="s">
        <v>57</v>
      </c>
      <c r="F85" s="147" t="s">
        <v>58</v>
      </c>
      <c r="G85" s="147" t="s">
        <v>135</v>
      </c>
      <c r="H85" s="147" t="s">
        <v>136</v>
      </c>
      <c r="I85" s="147" t="s">
        <v>137</v>
      </c>
      <c r="J85" s="147" t="s">
        <v>124</v>
      </c>
      <c r="K85" s="148" t="s">
        <v>138</v>
      </c>
      <c r="L85" s="149"/>
      <c r="M85" s="69" t="s">
        <v>19</v>
      </c>
      <c r="N85" s="70" t="s">
        <v>46</v>
      </c>
      <c r="O85" s="70" t="s">
        <v>139</v>
      </c>
      <c r="P85" s="70" t="s">
        <v>140</v>
      </c>
      <c r="Q85" s="70" t="s">
        <v>141</v>
      </c>
      <c r="R85" s="70" t="s">
        <v>142</v>
      </c>
      <c r="S85" s="70" t="s">
        <v>143</v>
      </c>
      <c r="T85" s="71" t="s">
        <v>144</v>
      </c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65" s="2" customFormat="1" ht="22.9" customHeight="1">
      <c r="A86" s="35"/>
      <c r="B86" s="36"/>
      <c r="C86" s="76" t="s">
        <v>145</v>
      </c>
      <c r="D86" s="37"/>
      <c r="E86" s="37"/>
      <c r="F86" s="37"/>
      <c r="G86" s="37"/>
      <c r="H86" s="37"/>
      <c r="I86" s="37"/>
      <c r="J86" s="150">
        <f>BK86</f>
        <v>0</v>
      </c>
      <c r="K86" s="37"/>
      <c r="L86" s="40"/>
      <c r="M86" s="72"/>
      <c r="N86" s="151"/>
      <c r="O86" s="73"/>
      <c r="P86" s="152">
        <f>P87</f>
        <v>0</v>
      </c>
      <c r="Q86" s="73"/>
      <c r="R86" s="152">
        <f>R87</f>
        <v>19.590168439999999</v>
      </c>
      <c r="S86" s="73"/>
      <c r="T86" s="153">
        <f>T87</f>
        <v>0.28000000000000003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75</v>
      </c>
      <c r="AU86" s="18" t="s">
        <v>125</v>
      </c>
      <c r="BK86" s="154">
        <f>BK87</f>
        <v>0</v>
      </c>
    </row>
    <row r="87" spans="1:65" s="12" customFormat="1" ht="25.9" customHeight="1">
      <c r="B87" s="155"/>
      <c r="C87" s="156"/>
      <c r="D87" s="157" t="s">
        <v>75</v>
      </c>
      <c r="E87" s="158" t="s">
        <v>146</v>
      </c>
      <c r="F87" s="158" t="s">
        <v>147</v>
      </c>
      <c r="G87" s="156"/>
      <c r="H87" s="156"/>
      <c r="I87" s="159"/>
      <c r="J87" s="160">
        <f>BK87</f>
        <v>0</v>
      </c>
      <c r="K87" s="156"/>
      <c r="L87" s="161"/>
      <c r="M87" s="162"/>
      <c r="N87" s="163"/>
      <c r="O87" s="163"/>
      <c r="P87" s="164">
        <f>P88+P200+P209+P290+P293+P314</f>
        <v>0</v>
      </c>
      <c r="Q87" s="163"/>
      <c r="R87" s="164">
        <f>R88+R200+R209+R290+R293+R314</f>
        <v>19.590168439999999</v>
      </c>
      <c r="S87" s="163"/>
      <c r="T87" s="165">
        <f>T88+T200+T209+T290+T293+T314</f>
        <v>0.28000000000000003</v>
      </c>
      <c r="AR87" s="166" t="s">
        <v>84</v>
      </c>
      <c r="AT87" s="167" t="s">
        <v>75</v>
      </c>
      <c r="AU87" s="167" t="s">
        <v>76</v>
      </c>
      <c r="AY87" s="166" t="s">
        <v>148</v>
      </c>
      <c r="BK87" s="168">
        <f>BK88+BK200+BK209+BK290+BK293+BK314</f>
        <v>0</v>
      </c>
    </row>
    <row r="88" spans="1:65" s="12" customFormat="1" ht="22.9" customHeight="1">
      <c r="B88" s="155"/>
      <c r="C88" s="156"/>
      <c r="D88" s="157" t="s">
        <v>75</v>
      </c>
      <c r="E88" s="169" t="s">
        <v>84</v>
      </c>
      <c r="F88" s="169" t="s">
        <v>149</v>
      </c>
      <c r="G88" s="156"/>
      <c r="H88" s="156"/>
      <c r="I88" s="159"/>
      <c r="J88" s="170">
        <f>BK88</f>
        <v>0</v>
      </c>
      <c r="K88" s="156"/>
      <c r="L88" s="161"/>
      <c r="M88" s="162"/>
      <c r="N88" s="163"/>
      <c r="O88" s="163"/>
      <c r="P88" s="164">
        <f>SUM(P89:P199)</f>
        <v>0</v>
      </c>
      <c r="Q88" s="163"/>
      <c r="R88" s="164">
        <f>SUM(R89:R199)</f>
        <v>18.513072040000001</v>
      </c>
      <c r="S88" s="163"/>
      <c r="T88" s="165">
        <f>SUM(T89:T199)</f>
        <v>0</v>
      </c>
      <c r="AR88" s="166" t="s">
        <v>84</v>
      </c>
      <c r="AT88" s="167" t="s">
        <v>75</v>
      </c>
      <c r="AU88" s="167" t="s">
        <v>84</v>
      </c>
      <c r="AY88" s="166" t="s">
        <v>148</v>
      </c>
      <c r="BK88" s="168">
        <f>SUM(BK89:BK199)</f>
        <v>0</v>
      </c>
    </row>
    <row r="89" spans="1:65" s="2" customFormat="1" ht="14.45" customHeight="1">
      <c r="A89" s="35"/>
      <c r="B89" s="36"/>
      <c r="C89" s="171" t="s">
        <v>84</v>
      </c>
      <c r="D89" s="171" t="s">
        <v>150</v>
      </c>
      <c r="E89" s="172" t="s">
        <v>151</v>
      </c>
      <c r="F89" s="173" t="s">
        <v>152</v>
      </c>
      <c r="G89" s="174" t="s">
        <v>89</v>
      </c>
      <c r="H89" s="175">
        <v>31.375</v>
      </c>
      <c r="I89" s="176"/>
      <c r="J89" s="177">
        <f>ROUND(I89*H89,2)</f>
        <v>0</v>
      </c>
      <c r="K89" s="173" t="s">
        <v>153</v>
      </c>
      <c r="L89" s="40"/>
      <c r="M89" s="178" t="s">
        <v>19</v>
      </c>
      <c r="N89" s="179" t="s">
        <v>47</v>
      </c>
      <c r="O89" s="65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2" t="s">
        <v>154</v>
      </c>
      <c r="AT89" s="182" t="s">
        <v>150</v>
      </c>
      <c r="AU89" s="182" t="s">
        <v>86</v>
      </c>
      <c r="AY89" s="18" t="s">
        <v>148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8" t="s">
        <v>84</v>
      </c>
      <c r="BK89" s="183">
        <f>ROUND(I89*H89,2)</f>
        <v>0</v>
      </c>
      <c r="BL89" s="18" t="s">
        <v>154</v>
      </c>
      <c r="BM89" s="182" t="s">
        <v>155</v>
      </c>
    </row>
    <row r="90" spans="1:65" s="2" customFormat="1" ht="19.5">
      <c r="A90" s="35"/>
      <c r="B90" s="36"/>
      <c r="C90" s="37"/>
      <c r="D90" s="184" t="s">
        <v>156</v>
      </c>
      <c r="E90" s="37"/>
      <c r="F90" s="185" t="s">
        <v>157</v>
      </c>
      <c r="G90" s="37"/>
      <c r="H90" s="37"/>
      <c r="I90" s="186"/>
      <c r="J90" s="37"/>
      <c r="K90" s="37"/>
      <c r="L90" s="40"/>
      <c r="M90" s="187"/>
      <c r="N90" s="188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156</v>
      </c>
      <c r="AU90" s="18" t="s">
        <v>86</v>
      </c>
    </row>
    <row r="91" spans="1:65" s="2" customFormat="1" ht="39">
      <c r="A91" s="35"/>
      <c r="B91" s="36"/>
      <c r="C91" s="37"/>
      <c r="D91" s="184" t="s">
        <v>158</v>
      </c>
      <c r="E91" s="37"/>
      <c r="F91" s="189" t="s">
        <v>159</v>
      </c>
      <c r="G91" s="37"/>
      <c r="H91" s="37"/>
      <c r="I91" s="186"/>
      <c r="J91" s="37"/>
      <c r="K91" s="37"/>
      <c r="L91" s="40"/>
      <c r="M91" s="187"/>
      <c r="N91" s="188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158</v>
      </c>
      <c r="AU91" s="18" t="s">
        <v>86</v>
      </c>
    </row>
    <row r="92" spans="1:65" s="13" customFormat="1" ht="11.25">
      <c r="B92" s="190"/>
      <c r="C92" s="191"/>
      <c r="D92" s="184" t="s">
        <v>160</v>
      </c>
      <c r="E92" s="192" t="s">
        <v>19</v>
      </c>
      <c r="F92" s="193" t="s">
        <v>161</v>
      </c>
      <c r="G92" s="191"/>
      <c r="H92" s="192" t="s">
        <v>19</v>
      </c>
      <c r="I92" s="194"/>
      <c r="J92" s="191"/>
      <c r="K92" s="191"/>
      <c r="L92" s="195"/>
      <c r="M92" s="196"/>
      <c r="N92" s="197"/>
      <c r="O92" s="197"/>
      <c r="P92" s="197"/>
      <c r="Q92" s="197"/>
      <c r="R92" s="197"/>
      <c r="S92" s="197"/>
      <c r="T92" s="198"/>
      <c r="AT92" s="199" t="s">
        <v>160</v>
      </c>
      <c r="AU92" s="199" t="s">
        <v>86</v>
      </c>
      <c r="AV92" s="13" t="s">
        <v>84</v>
      </c>
      <c r="AW92" s="13" t="s">
        <v>37</v>
      </c>
      <c r="AX92" s="13" t="s">
        <v>76</v>
      </c>
      <c r="AY92" s="199" t="s">
        <v>148</v>
      </c>
    </row>
    <row r="93" spans="1:65" s="14" customFormat="1" ht="11.25">
      <c r="B93" s="200"/>
      <c r="C93" s="201"/>
      <c r="D93" s="184" t="s">
        <v>160</v>
      </c>
      <c r="E93" s="202" t="s">
        <v>19</v>
      </c>
      <c r="F93" s="203" t="s">
        <v>162</v>
      </c>
      <c r="G93" s="201"/>
      <c r="H93" s="204">
        <v>1.786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160</v>
      </c>
      <c r="AU93" s="210" t="s">
        <v>86</v>
      </c>
      <c r="AV93" s="14" t="s">
        <v>86</v>
      </c>
      <c r="AW93" s="14" t="s">
        <v>37</v>
      </c>
      <c r="AX93" s="14" t="s">
        <v>76</v>
      </c>
      <c r="AY93" s="210" t="s">
        <v>148</v>
      </c>
    </row>
    <row r="94" spans="1:65" s="14" customFormat="1" ht="11.25">
      <c r="B94" s="200"/>
      <c r="C94" s="201"/>
      <c r="D94" s="184" t="s">
        <v>160</v>
      </c>
      <c r="E94" s="202" t="s">
        <v>19</v>
      </c>
      <c r="F94" s="203" t="s">
        <v>163</v>
      </c>
      <c r="G94" s="201"/>
      <c r="H94" s="204">
        <v>0.67100000000000004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160</v>
      </c>
      <c r="AU94" s="210" t="s">
        <v>86</v>
      </c>
      <c r="AV94" s="14" t="s">
        <v>86</v>
      </c>
      <c r="AW94" s="14" t="s">
        <v>37</v>
      </c>
      <c r="AX94" s="14" t="s">
        <v>76</v>
      </c>
      <c r="AY94" s="210" t="s">
        <v>148</v>
      </c>
    </row>
    <row r="95" spans="1:65" s="14" customFormat="1" ht="11.25">
      <c r="B95" s="200"/>
      <c r="C95" s="201"/>
      <c r="D95" s="184" t="s">
        <v>160</v>
      </c>
      <c r="E95" s="202" t="s">
        <v>19</v>
      </c>
      <c r="F95" s="203" t="s">
        <v>164</v>
      </c>
      <c r="G95" s="201"/>
      <c r="H95" s="204">
        <v>7.7809999999999997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160</v>
      </c>
      <c r="AU95" s="210" t="s">
        <v>86</v>
      </c>
      <c r="AV95" s="14" t="s">
        <v>86</v>
      </c>
      <c r="AW95" s="14" t="s">
        <v>37</v>
      </c>
      <c r="AX95" s="14" t="s">
        <v>76</v>
      </c>
      <c r="AY95" s="210" t="s">
        <v>148</v>
      </c>
    </row>
    <row r="96" spans="1:65" s="14" customFormat="1" ht="11.25">
      <c r="B96" s="200"/>
      <c r="C96" s="201"/>
      <c r="D96" s="184" t="s">
        <v>160</v>
      </c>
      <c r="E96" s="202" t="s">
        <v>19</v>
      </c>
      <c r="F96" s="203" t="s">
        <v>165</v>
      </c>
      <c r="G96" s="201"/>
      <c r="H96" s="204">
        <v>8.859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160</v>
      </c>
      <c r="AU96" s="210" t="s">
        <v>86</v>
      </c>
      <c r="AV96" s="14" t="s">
        <v>86</v>
      </c>
      <c r="AW96" s="14" t="s">
        <v>37</v>
      </c>
      <c r="AX96" s="14" t="s">
        <v>76</v>
      </c>
      <c r="AY96" s="210" t="s">
        <v>148</v>
      </c>
    </row>
    <row r="97" spans="1:65" s="14" customFormat="1" ht="11.25">
      <c r="B97" s="200"/>
      <c r="C97" s="201"/>
      <c r="D97" s="184" t="s">
        <v>160</v>
      </c>
      <c r="E97" s="202" t="s">
        <v>19</v>
      </c>
      <c r="F97" s="203" t="s">
        <v>166</v>
      </c>
      <c r="G97" s="201"/>
      <c r="H97" s="204">
        <v>0.89400000000000002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160</v>
      </c>
      <c r="AU97" s="210" t="s">
        <v>86</v>
      </c>
      <c r="AV97" s="14" t="s">
        <v>86</v>
      </c>
      <c r="AW97" s="14" t="s">
        <v>37</v>
      </c>
      <c r="AX97" s="14" t="s">
        <v>76</v>
      </c>
      <c r="AY97" s="210" t="s">
        <v>148</v>
      </c>
    </row>
    <row r="98" spans="1:65" s="14" customFormat="1" ht="11.25">
      <c r="B98" s="200"/>
      <c r="C98" s="201"/>
      <c r="D98" s="184" t="s">
        <v>160</v>
      </c>
      <c r="E98" s="202" t="s">
        <v>19</v>
      </c>
      <c r="F98" s="203" t="s">
        <v>167</v>
      </c>
      <c r="G98" s="201"/>
      <c r="H98" s="204">
        <v>1.141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160</v>
      </c>
      <c r="AU98" s="210" t="s">
        <v>86</v>
      </c>
      <c r="AV98" s="14" t="s">
        <v>86</v>
      </c>
      <c r="AW98" s="14" t="s">
        <v>37</v>
      </c>
      <c r="AX98" s="14" t="s">
        <v>76</v>
      </c>
      <c r="AY98" s="210" t="s">
        <v>148</v>
      </c>
    </row>
    <row r="99" spans="1:65" s="14" customFormat="1" ht="11.25">
      <c r="B99" s="200"/>
      <c r="C99" s="201"/>
      <c r="D99" s="184" t="s">
        <v>160</v>
      </c>
      <c r="E99" s="202" t="s">
        <v>19</v>
      </c>
      <c r="F99" s="203" t="s">
        <v>168</v>
      </c>
      <c r="G99" s="201"/>
      <c r="H99" s="204">
        <v>1.8819999999999999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160</v>
      </c>
      <c r="AU99" s="210" t="s">
        <v>86</v>
      </c>
      <c r="AV99" s="14" t="s">
        <v>86</v>
      </c>
      <c r="AW99" s="14" t="s">
        <v>37</v>
      </c>
      <c r="AX99" s="14" t="s">
        <v>76</v>
      </c>
      <c r="AY99" s="210" t="s">
        <v>148</v>
      </c>
    </row>
    <row r="100" spans="1:65" s="14" customFormat="1" ht="11.25">
      <c r="B100" s="200"/>
      <c r="C100" s="201"/>
      <c r="D100" s="184" t="s">
        <v>160</v>
      </c>
      <c r="E100" s="202" t="s">
        <v>19</v>
      </c>
      <c r="F100" s="203" t="s">
        <v>169</v>
      </c>
      <c r="G100" s="201"/>
      <c r="H100" s="204">
        <v>4.8639999999999999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160</v>
      </c>
      <c r="AU100" s="210" t="s">
        <v>86</v>
      </c>
      <c r="AV100" s="14" t="s">
        <v>86</v>
      </c>
      <c r="AW100" s="14" t="s">
        <v>37</v>
      </c>
      <c r="AX100" s="14" t="s">
        <v>76</v>
      </c>
      <c r="AY100" s="210" t="s">
        <v>148</v>
      </c>
    </row>
    <row r="101" spans="1:65" s="14" customFormat="1" ht="11.25">
      <c r="B101" s="200"/>
      <c r="C101" s="201"/>
      <c r="D101" s="184" t="s">
        <v>160</v>
      </c>
      <c r="E101" s="202" t="s">
        <v>19</v>
      </c>
      <c r="F101" s="203" t="s">
        <v>170</v>
      </c>
      <c r="G101" s="201"/>
      <c r="H101" s="204">
        <v>2.1440000000000001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160</v>
      </c>
      <c r="AU101" s="210" t="s">
        <v>86</v>
      </c>
      <c r="AV101" s="14" t="s">
        <v>86</v>
      </c>
      <c r="AW101" s="14" t="s">
        <v>37</v>
      </c>
      <c r="AX101" s="14" t="s">
        <v>76</v>
      </c>
      <c r="AY101" s="210" t="s">
        <v>148</v>
      </c>
    </row>
    <row r="102" spans="1:65" s="14" customFormat="1" ht="11.25">
      <c r="B102" s="200"/>
      <c r="C102" s="201"/>
      <c r="D102" s="184" t="s">
        <v>160</v>
      </c>
      <c r="E102" s="202" t="s">
        <v>19</v>
      </c>
      <c r="F102" s="203" t="s">
        <v>171</v>
      </c>
      <c r="G102" s="201"/>
      <c r="H102" s="204">
        <v>1.353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160</v>
      </c>
      <c r="AU102" s="210" t="s">
        <v>86</v>
      </c>
      <c r="AV102" s="14" t="s">
        <v>86</v>
      </c>
      <c r="AW102" s="14" t="s">
        <v>37</v>
      </c>
      <c r="AX102" s="14" t="s">
        <v>76</v>
      </c>
      <c r="AY102" s="210" t="s">
        <v>148</v>
      </c>
    </row>
    <row r="103" spans="1:65" s="15" customFormat="1" ht="11.25">
      <c r="B103" s="211"/>
      <c r="C103" s="212"/>
      <c r="D103" s="184" t="s">
        <v>160</v>
      </c>
      <c r="E103" s="213" t="s">
        <v>104</v>
      </c>
      <c r="F103" s="214" t="s">
        <v>172</v>
      </c>
      <c r="G103" s="212"/>
      <c r="H103" s="215">
        <v>31.375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160</v>
      </c>
      <c r="AU103" s="221" t="s">
        <v>86</v>
      </c>
      <c r="AV103" s="15" t="s">
        <v>154</v>
      </c>
      <c r="AW103" s="15" t="s">
        <v>37</v>
      </c>
      <c r="AX103" s="15" t="s">
        <v>84</v>
      </c>
      <c r="AY103" s="221" t="s">
        <v>148</v>
      </c>
    </row>
    <row r="104" spans="1:65" s="2" customFormat="1" ht="14.45" customHeight="1">
      <c r="A104" s="35"/>
      <c r="B104" s="36"/>
      <c r="C104" s="171" t="s">
        <v>86</v>
      </c>
      <c r="D104" s="171" t="s">
        <v>150</v>
      </c>
      <c r="E104" s="172" t="s">
        <v>173</v>
      </c>
      <c r="F104" s="173" t="s">
        <v>174</v>
      </c>
      <c r="G104" s="174" t="s">
        <v>110</v>
      </c>
      <c r="H104" s="175">
        <v>72.537999999999997</v>
      </c>
      <c r="I104" s="176"/>
      <c r="J104" s="177">
        <f>ROUND(I104*H104,2)</f>
        <v>0</v>
      </c>
      <c r="K104" s="173" t="s">
        <v>153</v>
      </c>
      <c r="L104" s="40"/>
      <c r="M104" s="178" t="s">
        <v>19</v>
      </c>
      <c r="N104" s="179" t="s">
        <v>47</v>
      </c>
      <c r="O104" s="65"/>
      <c r="P104" s="180">
        <f>O104*H104</f>
        <v>0</v>
      </c>
      <c r="Q104" s="180">
        <v>5.8E-4</v>
      </c>
      <c r="R104" s="180">
        <f>Q104*H104</f>
        <v>4.2072039999999998E-2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154</v>
      </c>
      <c r="AT104" s="182" t="s">
        <v>150</v>
      </c>
      <c r="AU104" s="182" t="s">
        <v>86</v>
      </c>
      <c r="AY104" s="18" t="s">
        <v>148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8" t="s">
        <v>84</v>
      </c>
      <c r="BK104" s="183">
        <f>ROUND(I104*H104,2)</f>
        <v>0</v>
      </c>
      <c r="BL104" s="18" t="s">
        <v>154</v>
      </c>
      <c r="BM104" s="182" t="s">
        <v>175</v>
      </c>
    </row>
    <row r="105" spans="1:65" s="2" customFormat="1" ht="11.25">
      <c r="A105" s="35"/>
      <c r="B105" s="36"/>
      <c r="C105" s="37"/>
      <c r="D105" s="184" t="s">
        <v>156</v>
      </c>
      <c r="E105" s="37"/>
      <c r="F105" s="185" t="s">
        <v>176</v>
      </c>
      <c r="G105" s="37"/>
      <c r="H105" s="37"/>
      <c r="I105" s="186"/>
      <c r="J105" s="37"/>
      <c r="K105" s="37"/>
      <c r="L105" s="40"/>
      <c r="M105" s="187"/>
      <c r="N105" s="188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156</v>
      </c>
      <c r="AU105" s="18" t="s">
        <v>86</v>
      </c>
    </row>
    <row r="106" spans="1:65" s="2" customFormat="1" ht="29.25">
      <c r="A106" s="35"/>
      <c r="B106" s="36"/>
      <c r="C106" s="37"/>
      <c r="D106" s="184" t="s">
        <v>158</v>
      </c>
      <c r="E106" s="37"/>
      <c r="F106" s="189" t="s">
        <v>177</v>
      </c>
      <c r="G106" s="37"/>
      <c r="H106" s="37"/>
      <c r="I106" s="186"/>
      <c r="J106" s="37"/>
      <c r="K106" s="37"/>
      <c r="L106" s="40"/>
      <c r="M106" s="187"/>
      <c r="N106" s="188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158</v>
      </c>
      <c r="AU106" s="18" t="s">
        <v>86</v>
      </c>
    </row>
    <row r="107" spans="1:65" s="13" customFormat="1" ht="11.25">
      <c r="B107" s="190"/>
      <c r="C107" s="191"/>
      <c r="D107" s="184" t="s">
        <v>160</v>
      </c>
      <c r="E107" s="192" t="s">
        <v>19</v>
      </c>
      <c r="F107" s="193" t="s">
        <v>161</v>
      </c>
      <c r="G107" s="191"/>
      <c r="H107" s="192" t="s">
        <v>19</v>
      </c>
      <c r="I107" s="194"/>
      <c r="J107" s="191"/>
      <c r="K107" s="191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160</v>
      </c>
      <c r="AU107" s="199" t="s">
        <v>86</v>
      </c>
      <c r="AV107" s="13" t="s">
        <v>84</v>
      </c>
      <c r="AW107" s="13" t="s">
        <v>37</v>
      </c>
      <c r="AX107" s="13" t="s">
        <v>76</v>
      </c>
      <c r="AY107" s="199" t="s">
        <v>148</v>
      </c>
    </row>
    <row r="108" spans="1:65" s="14" customFormat="1" ht="11.25">
      <c r="B108" s="200"/>
      <c r="C108" s="201"/>
      <c r="D108" s="184" t="s">
        <v>160</v>
      </c>
      <c r="E108" s="202" t="s">
        <v>19</v>
      </c>
      <c r="F108" s="203" t="s">
        <v>178</v>
      </c>
      <c r="G108" s="201"/>
      <c r="H108" s="204">
        <v>4.4640000000000004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160</v>
      </c>
      <c r="AU108" s="210" t="s">
        <v>86</v>
      </c>
      <c r="AV108" s="14" t="s">
        <v>86</v>
      </c>
      <c r="AW108" s="14" t="s">
        <v>37</v>
      </c>
      <c r="AX108" s="14" t="s">
        <v>76</v>
      </c>
      <c r="AY108" s="210" t="s">
        <v>148</v>
      </c>
    </row>
    <row r="109" spans="1:65" s="14" customFormat="1" ht="11.25">
      <c r="B109" s="200"/>
      <c r="C109" s="201"/>
      <c r="D109" s="184" t="s">
        <v>160</v>
      </c>
      <c r="E109" s="202" t="s">
        <v>19</v>
      </c>
      <c r="F109" s="203" t="s">
        <v>179</v>
      </c>
      <c r="G109" s="201"/>
      <c r="H109" s="204">
        <v>1.49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160</v>
      </c>
      <c r="AU109" s="210" t="s">
        <v>86</v>
      </c>
      <c r="AV109" s="14" t="s">
        <v>86</v>
      </c>
      <c r="AW109" s="14" t="s">
        <v>37</v>
      </c>
      <c r="AX109" s="14" t="s">
        <v>76</v>
      </c>
      <c r="AY109" s="210" t="s">
        <v>148</v>
      </c>
    </row>
    <row r="110" spans="1:65" s="14" customFormat="1" ht="11.25">
      <c r="B110" s="200"/>
      <c r="C110" s="201"/>
      <c r="D110" s="184" t="s">
        <v>160</v>
      </c>
      <c r="E110" s="202" t="s">
        <v>19</v>
      </c>
      <c r="F110" s="203" t="s">
        <v>180</v>
      </c>
      <c r="G110" s="201"/>
      <c r="H110" s="204">
        <v>17.292000000000002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160</v>
      </c>
      <c r="AU110" s="210" t="s">
        <v>86</v>
      </c>
      <c r="AV110" s="14" t="s">
        <v>86</v>
      </c>
      <c r="AW110" s="14" t="s">
        <v>37</v>
      </c>
      <c r="AX110" s="14" t="s">
        <v>76</v>
      </c>
      <c r="AY110" s="210" t="s">
        <v>148</v>
      </c>
    </row>
    <row r="111" spans="1:65" s="14" customFormat="1" ht="11.25">
      <c r="B111" s="200"/>
      <c r="C111" s="201"/>
      <c r="D111" s="184" t="s">
        <v>160</v>
      </c>
      <c r="E111" s="202" t="s">
        <v>19</v>
      </c>
      <c r="F111" s="203" t="s">
        <v>181</v>
      </c>
      <c r="G111" s="201"/>
      <c r="H111" s="204">
        <v>19.686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160</v>
      </c>
      <c r="AU111" s="210" t="s">
        <v>86</v>
      </c>
      <c r="AV111" s="14" t="s">
        <v>86</v>
      </c>
      <c r="AW111" s="14" t="s">
        <v>37</v>
      </c>
      <c r="AX111" s="14" t="s">
        <v>76</v>
      </c>
      <c r="AY111" s="210" t="s">
        <v>148</v>
      </c>
    </row>
    <row r="112" spans="1:65" s="14" customFormat="1" ht="11.25">
      <c r="B112" s="200"/>
      <c r="C112" s="201"/>
      <c r="D112" s="184" t="s">
        <v>160</v>
      </c>
      <c r="E112" s="202" t="s">
        <v>19</v>
      </c>
      <c r="F112" s="203" t="s">
        <v>182</v>
      </c>
      <c r="G112" s="201"/>
      <c r="H112" s="204">
        <v>1.986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160</v>
      </c>
      <c r="AU112" s="210" t="s">
        <v>86</v>
      </c>
      <c r="AV112" s="14" t="s">
        <v>86</v>
      </c>
      <c r="AW112" s="14" t="s">
        <v>37</v>
      </c>
      <c r="AX112" s="14" t="s">
        <v>76</v>
      </c>
      <c r="AY112" s="210" t="s">
        <v>148</v>
      </c>
    </row>
    <row r="113" spans="1:65" s="14" customFormat="1" ht="11.25">
      <c r="B113" s="200"/>
      <c r="C113" s="201"/>
      <c r="D113" s="184" t="s">
        <v>160</v>
      </c>
      <c r="E113" s="202" t="s">
        <v>19</v>
      </c>
      <c r="F113" s="203" t="s">
        <v>183</v>
      </c>
      <c r="G113" s="201"/>
      <c r="H113" s="204">
        <v>2.536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160</v>
      </c>
      <c r="AU113" s="210" t="s">
        <v>86</v>
      </c>
      <c r="AV113" s="14" t="s">
        <v>86</v>
      </c>
      <c r="AW113" s="14" t="s">
        <v>37</v>
      </c>
      <c r="AX113" s="14" t="s">
        <v>76</v>
      </c>
      <c r="AY113" s="210" t="s">
        <v>148</v>
      </c>
    </row>
    <row r="114" spans="1:65" s="14" customFormat="1" ht="11.25">
      <c r="B114" s="200"/>
      <c r="C114" s="201"/>
      <c r="D114" s="184" t="s">
        <v>160</v>
      </c>
      <c r="E114" s="202" t="s">
        <v>19</v>
      </c>
      <c r="F114" s="203" t="s">
        <v>184</v>
      </c>
      <c r="G114" s="201"/>
      <c r="H114" s="204">
        <v>4.181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160</v>
      </c>
      <c r="AU114" s="210" t="s">
        <v>86</v>
      </c>
      <c r="AV114" s="14" t="s">
        <v>86</v>
      </c>
      <c r="AW114" s="14" t="s">
        <v>37</v>
      </c>
      <c r="AX114" s="14" t="s">
        <v>76</v>
      </c>
      <c r="AY114" s="210" t="s">
        <v>148</v>
      </c>
    </row>
    <row r="115" spans="1:65" s="14" customFormat="1" ht="11.25">
      <c r="B115" s="200"/>
      <c r="C115" s="201"/>
      <c r="D115" s="184" t="s">
        <v>160</v>
      </c>
      <c r="E115" s="202" t="s">
        <v>19</v>
      </c>
      <c r="F115" s="203" t="s">
        <v>185</v>
      </c>
      <c r="G115" s="201"/>
      <c r="H115" s="204">
        <v>12.161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160</v>
      </c>
      <c r="AU115" s="210" t="s">
        <v>86</v>
      </c>
      <c r="AV115" s="14" t="s">
        <v>86</v>
      </c>
      <c r="AW115" s="14" t="s">
        <v>37</v>
      </c>
      <c r="AX115" s="14" t="s">
        <v>76</v>
      </c>
      <c r="AY115" s="210" t="s">
        <v>148</v>
      </c>
    </row>
    <row r="116" spans="1:65" s="14" customFormat="1" ht="11.25">
      <c r="B116" s="200"/>
      <c r="C116" s="201"/>
      <c r="D116" s="184" t="s">
        <v>160</v>
      </c>
      <c r="E116" s="202" t="s">
        <v>19</v>
      </c>
      <c r="F116" s="203" t="s">
        <v>186</v>
      </c>
      <c r="G116" s="201"/>
      <c r="H116" s="204">
        <v>5.359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160</v>
      </c>
      <c r="AU116" s="210" t="s">
        <v>86</v>
      </c>
      <c r="AV116" s="14" t="s">
        <v>86</v>
      </c>
      <c r="AW116" s="14" t="s">
        <v>37</v>
      </c>
      <c r="AX116" s="14" t="s">
        <v>76</v>
      </c>
      <c r="AY116" s="210" t="s">
        <v>148</v>
      </c>
    </row>
    <row r="117" spans="1:65" s="14" customFormat="1" ht="11.25">
      <c r="B117" s="200"/>
      <c r="C117" s="201"/>
      <c r="D117" s="184" t="s">
        <v>160</v>
      </c>
      <c r="E117" s="202" t="s">
        <v>19</v>
      </c>
      <c r="F117" s="203" t="s">
        <v>187</v>
      </c>
      <c r="G117" s="201"/>
      <c r="H117" s="204">
        <v>3.383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160</v>
      </c>
      <c r="AU117" s="210" t="s">
        <v>86</v>
      </c>
      <c r="AV117" s="14" t="s">
        <v>86</v>
      </c>
      <c r="AW117" s="14" t="s">
        <v>37</v>
      </c>
      <c r="AX117" s="14" t="s">
        <v>76</v>
      </c>
      <c r="AY117" s="210" t="s">
        <v>148</v>
      </c>
    </row>
    <row r="118" spans="1:65" s="15" customFormat="1" ht="11.25">
      <c r="B118" s="211"/>
      <c r="C118" s="212"/>
      <c r="D118" s="184" t="s">
        <v>160</v>
      </c>
      <c r="E118" s="213" t="s">
        <v>108</v>
      </c>
      <c r="F118" s="214" t="s">
        <v>172</v>
      </c>
      <c r="G118" s="212"/>
      <c r="H118" s="215">
        <v>72.537999999999997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160</v>
      </c>
      <c r="AU118" s="221" t="s">
        <v>86</v>
      </c>
      <c r="AV118" s="15" t="s">
        <v>154</v>
      </c>
      <c r="AW118" s="15" t="s">
        <v>37</v>
      </c>
      <c r="AX118" s="15" t="s">
        <v>84</v>
      </c>
      <c r="AY118" s="221" t="s">
        <v>148</v>
      </c>
    </row>
    <row r="119" spans="1:65" s="2" customFormat="1" ht="14.45" customHeight="1">
      <c r="A119" s="35"/>
      <c r="B119" s="36"/>
      <c r="C119" s="171" t="s">
        <v>188</v>
      </c>
      <c r="D119" s="171" t="s">
        <v>150</v>
      </c>
      <c r="E119" s="172" t="s">
        <v>189</v>
      </c>
      <c r="F119" s="173" t="s">
        <v>190</v>
      </c>
      <c r="G119" s="174" t="s">
        <v>110</v>
      </c>
      <c r="H119" s="175">
        <v>72.537999999999997</v>
      </c>
      <c r="I119" s="176"/>
      <c r="J119" s="177">
        <f>ROUND(I119*H119,2)</f>
        <v>0</v>
      </c>
      <c r="K119" s="173" t="s">
        <v>153</v>
      </c>
      <c r="L119" s="40"/>
      <c r="M119" s="178" t="s">
        <v>19</v>
      </c>
      <c r="N119" s="179" t="s">
        <v>47</v>
      </c>
      <c r="O119" s="65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154</v>
      </c>
      <c r="AT119" s="182" t="s">
        <v>150</v>
      </c>
      <c r="AU119" s="182" t="s">
        <v>86</v>
      </c>
      <c r="AY119" s="18" t="s">
        <v>148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8" t="s">
        <v>84</v>
      </c>
      <c r="BK119" s="183">
        <f>ROUND(I119*H119,2)</f>
        <v>0</v>
      </c>
      <c r="BL119" s="18" t="s">
        <v>154</v>
      </c>
      <c r="BM119" s="182" t="s">
        <v>191</v>
      </c>
    </row>
    <row r="120" spans="1:65" s="2" customFormat="1" ht="11.25">
      <c r="A120" s="35"/>
      <c r="B120" s="36"/>
      <c r="C120" s="37"/>
      <c r="D120" s="184" t="s">
        <v>156</v>
      </c>
      <c r="E120" s="37"/>
      <c r="F120" s="185" t="s">
        <v>192</v>
      </c>
      <c r="G120" s="37"/>
      <c r="H120" s="37"/>
      <c r="I120" s="186"/>
      <c r="J120" s="37"/>
      <c r="K120" s="37"/>
      <c r="L120" s="40"/>
      <c r="M120" s="187"/>
      <c r="N120" s="188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156</v>
      </c>
      <c r="AU120" s="18" t="s">
        <v>86</v>
      </c>
    </row>
    <row r="121" spans="1:65" s="14" customFormat="1" ht="11.25">
      <c r="B121" s="200"/>
      <c r="C121" s="201"/>
      <c r="D121" s="184" t="s">
        <v>160</v>
      </c>
      <c r="E121" s="202" t="s">
        <v>19</v>
      </c>
      <c r="F121" s="203" t="s">
        <v>108</v>
      </c>
      <c r="G121" s="201"/>
      <c r="H121" s="204">
        <v>72.537999999999997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160</v>
      </c>
      <c r="AU121" s="210" t="s">
        <v>86</v>
      </c>
      <c r="AV121" s="14" t="s">
        <v>86</v>
      </c>
      <c r="AW121" s="14" t="s">
        <v>37</v>
      </c>
      <c r="AX121" s="14" t="s">
        <v>84</v>
      </c>
      <c r="AY121" s="210" t="s">
        <v>148</v>
      </c>
    </row>
    <row r="122" spans="1:65" s="2" customFormat="1" ht="14.45" customHeight="1">
      <c r="A122" s="35"/>
      <c r="B122" s="36"/>
      <c r="C122" s="171" t="s">
        <v>154</v>
      </c>
      <c r="D122" s="171" t="s">
        <v>150</v>
      </c>
      <c r="E122" s="172" t="s">
        <v>193</v>
      </c>
      <c r="F122" s="173" t="s">
        <v>194</v>
      </c>
      <c r="G122" s="174" t="s">
        <v>89</v>
      </c>
      <c r="H122" s="175">
        <v>14.46</v>
      </c>
      <c r="I122" s="176"/>
      <c r="J122" s="177">
        <f>ROUND(I122*H122,2)</f>
        <v>0</v>
      </c>
      <c r="K122" s="173" t="s">
        <v>153</v>
      </c>
      <c r="L122" s="40"/>
      <c r="M122" s="178" t="s">
        <v>19</v>
      </c>
      <c r="N122" s="179" t="s">
        <v>47</v>
      </c>
      <c r="O122" s="65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154</v>
      </c>
      <c r="AT122" s="182" t="s">
        <v>150</v>
      </c>
      <c r="AU122" s="182" t="s">
        <v>86</v>
      </c>
      <c r="AY122" s="18" t="s">
        <v>148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84</v>
      </c>
      <c r="BK122" s="183">
        <f>ROUND(I122*H122,2)</f>
        <v>0</v>
      </c>
      <c r="BL122" s="18" t="s">
        <v>154</v>
      </c>
      <c r="BM122" s="182" t="s">
        <v>195</v>
      </c>
    </row>
    <row r="123" spans="1:65" s="2" customFormat="1" ht="19.5">
      <c r="A123" s="35"/>
      <c r="B123" s="36"/>
      <c r="C123" s="37"/>
      <c r="D123" s="184" t="s">
        <v>156</v>
      </c>
      <c r="E123" s="37"/>
      <c r="F123" s="185" t="s">
        <v>196</v>
      </c>
      <c r="G123" s="37"/>
      <c r="H123" s="37"/>
      <c r="I123" s="186"/>
      <c r="J123" s="37"/>
      <c r="K123" s="37"/>
      <c r="L123" s="40"/>
      <c r="M123" s="187"/>
      <c r="N123" s="188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156</v>
      </c>
      <c r="AU123" s="18" t="s">
        <v>86</v>
      </c>
    </row>
    <row r="124" spans="1:65" s="2" customFormat="1" ht="58.5">
      <c r="A124" s="35"/>
      <c r="B124" s="36"/>
      <c r="C124" s="37"/>
      <c r="D124" s="184" t="s">
        <v>158</v>
      </c>
      <c r="E124" s="37"/>
      <c r="F124" s="189" t="s">
        <v>197</v>
      </c>
      <c r="G124" s="37"/>
      <c r="H124" s="37"/>
      <c r="I124" s="186"/>
      <c r="J124" s="37"/>
      <c r="K124" s="37"/>
      <c r="L124" s="40"/>
      <c r="M124" s="187"/>
      <c r="N124" s="188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158</v>
      </c>
      <c r="AU124" s="18" t="s">
        <v>86</v>
      </c>
    </row>
    <row r="125" spans="1:65" s="14" customFormat="1" ht="11.25">
      <c r="B125" s="200"/>
      <c r="C125" s="201"/>
      <c r="D125" s="184" t="s">
        <v>160</v>
      </c>
      <c r="E125" s="202" t="s">
        <v>19</v>
      </c>
      <c r="F125" s="203" t="s">
        <v>198</v>
      </c>
      <c r="G125" s="201"/>
      <c r="H125" s="204">
        <v>14.46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160</v>
      </c>
      <c r="AU125" s="210" t="s">
        <v>86</v>
      </c>
      <c r="AV125" s="14" t="s">
        <v>86</v>
      </c>
      <c r="AW125" s="14" t="s">
        <v>37</v>
      </c>
      <c r="AX125" s="14" t="s">
        <v>84</v>
      </c>
      <c r="AY125" s="210" t="s">
        <v>148</v>
      </c>
    </row>
    <row r="126" spans="1:65" s="2" customFormat="1" ht="14.45" customHeight="1">
      <c r="A126" s="35"/>
      <c r="B126" s="36"/>
      <c r="C126" s="171" t="s">
        <v>199</v>
      </c>
      <c r="D126" s="171" t="s">
        <v>150</v>
      </c>
      <c r="E126" s="172" t="s">
        <v>200</v>
      </c>
      <c r="F126" s="173" t="s">
        <v>201</v>
      </c>
      <c r="G126" s="174" t="s">
        <v>89</v>
      </c>
      <c r="H126" s="175">
        <v>24.145</v>
      </c>
      <c r="I126" s="176"/>
      <c r="J126" s="177">
        <f>ROUND(I126*H126,2)</f>
        <v>0</v>
      </c>
      <c r="K126" s="173" t="s">
        <v>153</v>
      </c>
      <c r="L126" s="40"/>
      <c r="M126" s="178" t="s">
        <v>19</v>
      </c>
      <c r="N126" s="179" t="s">
        <v>47</v>
      </c>
      <c r="O126" s="65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154</v>
      </c>
      <c r="AT126" s="182" t="s">
        <v>150</v>
      </c>
      <c r="AU126" s="182" t="s">
        <v>86</v>
      </c>
      <c r="AY126" s="18" t="s">
        <v>148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84</v>
      </c>
      <c r="BK126" s="183">
        <f>ROUND(I126*H126,2)</f>
        <v>0</v>
      </c>
      <c r="BL126" s="18" t="s">
        <v>154</v>
      </c>
      <c r="BM126" s="182" t="s">
        <v>202</v>
      </c>
    </row>
    <row r="127" spans="1:65" s="2" customFormat="1" ht="19.5">
      <c r="A127" s="35"/>
      <c r="B127" s="36"/>
      <c r="C127" s="37"/>
      <c r="D127" s="184" t="s">
        <v>156</v>
      </c>
      <c r="E127" s="37"/>
      <c r="F127" s="185" t="s">
        <v>203</v>
      </c>
      <c r="G127" s="37"/>
      <c r="H127" s="37"/>
      <c r="I127" s="186"/>
      <c r="J127" s="37"/>
      <c r="K127" s="37"/>
      <c r="L127" s="40"/>
      <c r="M127" s="187"/>
      <c r="N127" s="188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156</v>
      </c>
      <c r="AU127" s="18" t="s">
        <v>86</v>
      </c>
    </row>
    <row r="128" spans="1:65" s="2" customFormat="1" ht="58.5">
      <c r="A128" s="35"/>
      <c r="B128" s="36"/>
      <c r="C128" s="37"/>
      <c r="D128" s="184" t="s">
        <v>158</v>
      </c>
      <c r="E128" s="37"/>
      <c r="F128" s="189" t="s">
        <v>197</v>
      </c>
      <c r="G128" s="37"/>
      <c r="H128" s="37"/>
      <c r="I128" s="186"/>
      <c r="J128" s="37"/>
      <c r="K128" s="37"/>
      <c r="L128" s="40"/>
      <c r="M128" s="187"/>
      <c r="N128" s="188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158</v>
      </c>
      <c r="AU128" s="18" t="s">
        <v>86</v>
      </c>
    </row>
    <row r="129" spans="1:65" s="13" customFormat="1" ht="11.25">
      <c r="B129" s="190"/>
      <c r="C129" s="191"/>
      <c r="D129" s="184" t="s">
        <v>160</v>
      </c>
      <c r="E129" s="192" t="s">
        <v>19</v>
      </c>
      <c r="F129" s="193" t="s">
        <v>204</v>
      </c>
      <c r="G129" s="191"/>
      <c r="H129" s="192" t="s">
        <v>19</v>
      </c>
      <c r="I129" s="194"/>
      <c r="J129" s="191"/>
      <c r="K129" s="191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160</v>
      </c>
      <c r="AU129" s="199" t="s">
        <v>86</v>
      </c>
      <c r="AV129" s="13" t="s">
        <v>84</v>
      </c>
      <c r="AW129" s="13" t="s">
        <v>37</v>
      </c>
      <c r="AX129" s="13" t="s">
        <v>76</v>
      </c>
      <c r="AY129" s="199" t="s">
        <v>148</v>
      </c>
    </row>
    <row r="130" spans="1:65" s="14" customFormat="1" ht="11.25">
      <c r="B130" s="200"/>
      <c r="C130" s="201"/>
      <c r="D130" s="184" t="s">
        <v>160</v>
      </c>
      <c r="E130" s="202" t="s">
        <v>19</v>
      </c>
      <c r="F130" s="203" t="s">
        <v>104</v>
      </c>
      <c r="G130" s="201"/>
      <c r="H130" s="204">
        <v>31.375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160</v>
      </c>
      <c r="AU130" s="210" t="s">
        <v>86</v>
      </c>
      <c r="AV130" s="14" t="s">
        <v>86</v>
      </c>
      <c r="AW130" s="14" t="s">
        <v>37</v>
      </c>
      <c r="AX130" s="14" t="s">
        <v>76</v>
      </c>
      <c r="AY130" s="210" t="s">
        <v>148</v>
      </c>
    </row>
    <row r="131" spans="1:65" s="14" customFormat="1" ht="11.25">
      <c r="B131" s="200"/>
      <c r="C131" s="201"/>
      <c r="D131" s="184" t="s">
        <v>160</v>
      </c>
      <c r="E131" s="202" t="s">
        <v>19</v>
      </c>
      <c r="F131" s="203" t="s">
        <v>205</v>
      </c>
      <c r="G131" s="201"/>
      <c r="H131" s="204">
        <v>-7.23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160</v>
      </c>
      <c r="AU131" s="210" t="s">
        <v>86</v>
      </c>
      <c r="AV131" s="14" t="s">
        <v>86</v>
      </c>
      <c r="AW131" s="14" t="s">
        <v>37</v>
      </c>
      <c r="AX131" s="14" t="s">
        <v>76</v>
      </c>
      <c r="AY131" s="210" t="s">
        <v>148</v>
      </c>
    </row>
    <row r="132" spans="1:65" s="15" customFormat="1" ht="11.25">
      <c r="B132" s="211"/>
      <c r="C132" s="212"/>
      <c r="D132" s="184" t="s">
        <v>160</v>
      </c>
      <c r="E132" s="213" t="s">
        <v>113</v>
      </c>
      <c r="F132" s="214" t="s">
        <v>172</v>
      </c>
      <c r="G132" s="212"/>
      <c r="H132" s="215">
        <v>24.145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160</v>
      </c>
      <c r="AU132" s="221" t="s">
        <v>86</v>
      </c>
      <c r="AV132" s="15" t="s">
        <v>154</v>
      </c>
      <c r="AW132" s="15" t="s">
        <v>37</v>
      </c>
      <c r="AX132" s="15" t="s">
        <v>84</v>
      </c>
      <c r="AY132" s="221" t="s">
        <v>148</v>
      </c>
    </row>
    <row r="133" spans="1:65" s="2" customFormat="1" ht="24.2" customHeight="1">
      <c r="A133" s="35"/>
      <c r="B133" s="36"/>
      <c r="C133" s="171" t="s">
        <v>206</v>
      </c>
      <c r="D133" s="171" t="s">
        <v>150</v>
      </c>
      <c r="E133" s="172" t="s">
        <v>207</v>
      </c>
      <c r="F133" s="173" t="s">
        <v>208</v>
      </c>
      <c r="G133" s="174" t="s">
        <v>89</v>
      </c>
      <c r="H133" s="175">
        <v>241.45</v>
      </c>
      <c r="I133" s="176"/>
      <c r="J133" s="177">
        <f>ROUND(I133*H133,2)</f>
        <v>0</v>
      </c>
      <c r="K133" s="173" t="s">
        <v>153</v>
      </c>
      <c r="L133" s="40"/>
      <c r="M133" s="178" t="s">
        <v>19</v>
      </c>
      <c r="N133" s="179" t="s">
        <v>47</v>
      </c>
      <c r="O133" s="65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154</v>
      </c>
      <c r="AT133" s="182" t="s">
        <v>150</v>
      </c>
      <c r="AU133" s="182" t="s">
        <v>86</v>
      </c>
      <c r="AY133" s="18" t="s">
        <v>148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84</v>
      </c>
      <c r="BK133" s="183">
        <f>ROUND(I133*H133,2)</f>
        <v>0</v>
      </c>
      <c r="BL133" s="18" t="s">
        <v>154</v>
      </c>
      <c r="BM133" s="182" t="s">
        <v>209</v>
      </c>
    </row>
    <row r="134" spans="1:65" s="2" customFormat="1" ht="19.5">
      <c r="A134" s="35"/>
      <c r="B134" s="36"/>
      <c r="C134" s="37"/>
      <c r="D134" s="184" t="s">
        <v>156</v>
      </c>
      <c r="E134" s="37"/>
      <c r="F134" s="185" t="s">
        <v>210</v>
      </c>
      <c r="G134" s="37"/>
      <c r="H134" s="37"/>
      <c r="I134" s="186"/>
      <c r="J134" s="37"/>
      <c r="K134" s="37"/>
      <c r="L134" s="40"/>
      <c r="M134" s="187"/>
      <c r="N134" s="188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86</v>
      </c>
    </row>
    <row r="135" spans="1:65" s="2" customFormat="1" ht="58.5">
      <c r="A135" s="35"/>
      <c r="B135" s="36"/>
      <c r="C135" s="37"/>
      <c r="D135" s="184" t="s">
        <v>158</v>
      </c>
      <c r="E135" s="37"/>
      <c r="F135" s="189" t="s">
        <v>197</v>
      </c>
      <c r="G135" s="37"/>
      <c r="H135" s="37"/>
      <c r="I135" s="186"/>
      <c r="J135" s="37"/>
      <c r="K135" s="37"/>
      <c r="L135" s="40"/>
      <c r="M135" s="187"/>
      <c r="N135" s="188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158</v>
      </c>
      <c r="AU135" s="18" t="s">
        <v>86</v>
      </c>
    </row>
    <row r="136" spans="1:65" s="14" customFormat="1" ht="11.25">
      <c r="B136" s="200"/>
      <c r="C136" s="201"/>
      <c r="D136" s="184" t="s">
        <v>160</v>
      </c>
      <c r="E136" s="202" t="s">
        <v>19</v>
      </c>
      <c r="F136" s="203" t="s">
        <v>211</v>
      </c>
      <c r="G136" s="201"/>
      <c r="H136" s="204">
        <v>241.45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160</v>
      </c>
      <c r="AU136" s="210" t="s">
        <v>86</v>
      </c>
      <c r="AV136" s="14" t="s">
        <v>86</v>
      </c>
      <c r="AW136" s="14" t="s">
        <v>37</v>
      </c>
      <c r="AX136" s="14" t="s">
        <v>84</v>
      </c>
      <c r="AY136" s="210" t="s">
        <v>148</v>
      </c>
    </row>
    <row r="137" spans="1:65" s="2" customFormat="1" ht="14.45" customHeight="1">
      <c r="A137" s="35"/>
      <c r="B137" s="36"/>
      <c r="C137" s="171" t="s">
        <v>212</v>
      </c>
      <c r="D137" s="171" t="s">
        <v>150</v>
      </c>
      <c r="E137" s="172" t="s">
        <v>213</v>
      </c>
      <c r="F137" s="173" t="s">
        <v>214</v>
      </c>
      <c r="G137" s="174" t="s">
        <v>89</v>
      </c>
      <c r="H137" s="175">
        <v>7.23</v>
      </c>
      <c r="I137" s="176"/>
      <c r="J137" s="177">
        <f>ROUND(I137*H137,2)</f>
        <v>0</v>
      </c>
      <c r="K137" s="173" t="s">
        <v>153</v>
      </c>
      <c r="L137" s="40"/>
      <c r="M137" s="178" t="s">
        <v>19</v>
      </c>
      <c r="N137" s="179" t="s">
        <v>47</v>
      </c>
      <c r="O137" s="65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154</v>
      </c>
      <c r="AT137" s="182" t="s">
        <v>150</v>
      </c>
      <c r="AU137" s="182" t="s">
        <v>86</v>
      </c>
      <c r="AY137" s="18" t="s">
        <v>148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154</v>
      </c>
      <c r="BM137" s="182" t="s">
        <v>215</v>
      </c>
    </row>
    <row r="138" spans="1:65" s="2" customFormat="1" ht="19.5">
      <c r="A138" s="35"/>
      <c r="B138" s="36"/>
      <c r="C138" s="37"/>
      <c r="D138" s="184" t="s">
        <v>156</v>
      </c>
      <c r="E138" s="37"/>
      <c r="F138" s="185" t="s">
        <v>216</v>
      </c>
      <c r="G138" s="37"/>
      <c r="H138" s="37"/>
      <c r="I138" s="186"/>
      <c r="J138" s="37"/>
      <c r="K138" s="37"/>
      <c r="L138" s="40"/>
      <c r="M138" s="187"/>
      <c r="N138" s="188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156</v>
      </c>
      <c r="AU138" s="18" t="s">
        <v>86</v>
      </c>
    </row>
    <row r="139" spans="1:65" s="2" customFormat="1" ht="87.75">
      <c r="A139" s="35"/>
      <c r="B139" s="36"/>
      <c r="C139" s="37"/>
      <c r="D139" s="184" t="s">
        <v>158</v>
      </c>
      <c r="E139" s="37"/>
      <c r="F139" s="189" t="s">
        <v>217</v>
      </c>
      <c r="G139" s="37"/>
      <c r="H139" s="37"/>
      <c r="I139" s="186"/>
      <c r="J139" s="37"/>
      <c r="K139" s="37"/>
      <c r="L139" s="40"/>
      <c r="M139" s="187"/>
      <c r="N139" s="188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158</v>
      </c>
      <c r="AU139" s="18" t="s">
        <v>86</v>
      </c>
    </row>
    <row r="140" spans="1:65" s="14" customFormat="1" ht="11.25">
      <c r="B140" s="200"/>
      <c r="C140" s="201"/>
      <c r="D140" s="184" t="s">
        <v>160</v>
      </c>
      <c r="E140" s="202" t="s">
        <v>19</v>
      </c>
      <c r="F140" s="203" t="s">
        <v>218</v>
      </c>
      <c r="G140" s="201"/>
      <c r="H140" s="204">
        <v>7.23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160</v>
      </c>
      <c r="AU140" s="210" t="s">
        <v>86</v>
      </c>
      <c r="AV140" s="14" t="s">
        <v>86</v>
      </c>
      <c r="AW140" s="14" t="s">
        <v>37</v>
      </c>
      <c r="AX140" s="14" t="s">
        <v>84</v>
      </c>
      <c r="AY140" s="210" t="s">
        <v>148</v>
      </c>
    </row>
    <row r="141" spans="1:65" s="2" customFormat="1" ht="14.45" customHeight="1">
      <c r="A141" s="35"/>
      <c r="B141" s="36"/>
      <c r="C141" s="171" t="s">
        <v>219</v>
      </c>
      <c r="D141" s="171" t="s">
        <v>150</v>
      </c>
      <c r="E141" s="172" t="s">
        <v>220</v>
      </c>
      <c r="F141" s="173" t="s">
        <v>221</v>
      </c>
      <c r="G141" s="174" t="s">
        <v>222</v>
      </c>
      <c r="H141" s="175">
        <v>43.460999999999999</v>
      </c>
      <c r="I141" s="176"/>
      <c r="J141" s="177">
        <f>ROUND(I141*H141,2)</f>
        <v>0</v>
      </c>
      <c r="K141" s="173" t="s">
        <v>153</v>
      </c>
      <c r="L141" s="40"/>
      <c r="M141" s="178" t="s">
        <v>19</v>
      </c>
      <c r="N141" s="179" t="s">
        <v>47</v>
      </c>
      <c r="O141" s="65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154</v>
      </c>
      <c r="AT141" s="182" t="s">
        <v>150</v>
      </c>
      <c r="AU141" s="182" t="s">
        <v>86</v>
      </c>
      <c r="AY141" s="18" t="s">
        <v>148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154</v>
      </c>
      <c r="BM141" s="182" t="s">
        <v>223</v>
      </c>
    </row>
    <row r="142" spans="1:65" s="2" customFormat="1" ht="19.5">
      <c r="A142" s="35"/>
      <c r="B142" s="36"/>
      <c r="C142" s="37"/>
      <c r="D142" s="184" t="s">
        <v>156</v>
      </c>
      <c r="E142" s="37"/>
      <c r="F142" s="185" t="s">
        <v>224</v>
      </c>
      <c r="G142" s="37"/>
      <c r="H142" s="37"/>
      <c r="I142" s="186"/>
      <c r="J142" s="37"/>
      <c r="K142" s="37"/>
      <c r="L142" s="40"/>
      <c r="M142" s="187"/>
      <c r="N142" s="188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86</v>
      </c>
    </row>
    <row r="143" spans="1:65" s="2" customFormat="1" ht="39">
      <c r="A143" s="35"/>
      <c r="B143" s="36"/>
      <c r="C143" s="37"/>
      <c r="D143" s="184" t="s">
        <v>158</v>
      </c>
      <c r="E143" s="37"/>
      <c r="F143" s="189" t="s">
        <v>225</v>
      </c>
      <c r="G143" s="37"/>
      <c r="H143" s="37"/>
      <c r="I143" s="186"/>
      <c r="J143" s="37"/>
      <c r="K143" s="37"/>
      <c r="L143" s="40"/>
      <c r="M143" s="187"/>
      <c r="N143" s="188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158</v>
      </c>
      <c r="AU143" s="18" t="s">
        <v>86</v>
      </c>
    </row>
    <row r="144" spans="1:65" s="14" customFormat="1" ht="11.25">
      <c r="B144" s="200"/>
      <c r="C144" s="201"/>
      <c r="D144" s="184" t="s">
        <v>160</v>
      </c>
      <c r="E144" s="202" t="s">
        <v>19</v>
      </c>
      <c r="F144" s="203" t="s">
        <v>226</v>
      </c>
      <c r="G144" s="201"/>
      <c r="H144" s="204">
        <v>43.460999999999999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160</v>
      </c>
      <c r="AU144" s="210" t="s">
        <v>86</v>
      </c>
      <c r="AV144" s="14" t="s">
        <v>86</v>
      </c>
      <c r="AW144" s="14" t="s">
        <v>37</v>
      </c>
      <c r="AX144" s="14" t="s">
        <v>84</v>
      </c>
      <c r="AY144" s="210" t="s">
        <v>148</v>
      </c>
    </row>
    <row r="145" spans="1:65" s="2" customFormat="1" ht="14.45" customHeight="1">
      <c r="A145" s="35"/>
      <c r="B145" s="36"/>
      <c r="C145" s="171" t="s">
        <v>227</v>
      </c>
      <c r="D145" s="171" t="s">
        <v>150</v>
      </c>
      <c r="E145" s="172" t="s">
        <v>228</v>
      </c>
      <c r="F145" s="173" t="s">
        <v>229</v>
      </c>
      <c r="G145" s="174" t="s">
        <v>89</v>
      </c>
      <c r="H145" s="175">
        <v>7.23</v>
      </c>
      <c r="I145" s="176"/>
      <c r="J145" s="177">
        <f>ROUND(I145*H145,2)</f>
        <v>0</v>
      </c>
      <c r="K145" s="173" t="s">
        <v>153</v>
      </c>
      <c r="L145" s="40"/>
      <c r="M145" s="178" t="s">
        <v>19</v>
      </c>
      <c r="N145" s="179" t="s">
        <v>47</v>
      </c>
      <c r="O145" s="65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154</v>
      </c>
      <c r="AT145" s="182" t="s">
        <v>150</v>
      </c>
      <c r="AU145" s="182" t="s">
        <v>86</v>
      </c>
      <c r="AY145" s="18" t="s">
        <v>148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84</v>
      </c>
      <c r="BK145" s="183">
        <f>ROUND(I145*H145,2)</f>
        <v>0</v>
      </c>
      <c r="BL145" s="18" t="s">
        <v>154</v>
      </c>
      <c r="BM145" s="182" t="s">
        <v>230</v>
      </c>
    </row>
    <row r="146" spans="1:65" s="2" customFormat="1" ht="11.25">
      <c r="A146" s="35"/>
      <c r="B146" s="36"/>
      <c r="C146" s="37"/>
      <c r="D146" s="184" t="s">
        <v>156</v>
      </c>
      <c r="E146" s="37"/>
      <c r="F146" s="185" t="s">
        <v>231</v>
      </c>
      <c r="G146" s="37"/>
      <c r="H146" s="37"/>
      <c r="I146" s="186"/>
      <c r="J146" s="37"/>
      <c r="K146" s="37"/>
      <c r="L146" s="40"/>
      <c r="M146" s="187"/>
      <c r="N146" s="188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86</v>
      </c>
    </row>
    <row r="147" spans="1:65" s="2" customFormat="1" ht="97.5">
      <c r="A147" s="35"/>
      <c r="B147" s="36"/>
      <c r="C147" s="37"/>
      <c r="D147" s="184" t="s">
        <v>158</v>
      </c>
      <c r="E147" s="37"/>
      <c r="F147" s="189" t="s">
        <v>232</v>
      </c>
      <c r="G147" s="37"/>
      <c r="H147" s="37"/>
      <c r="I147" s="186"/>
      <c r="J147" s="37"/>
      <c r="K147" s="37"/>
      <c r="L147" s="40"/>
      <c r="M147" s="187"/>
      <c r="N147" s="188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158</v>
      </c>
      <c r="AU147" s="18" t="s">
        <v>86</v>
      </c>
    </row>
    <row r="148" spans="1:65" s="14" customFormat="1" ht="11.25">
      <c r="B148" s="200"/>
      <c r="C148" s="201"/>
      <c r="D148" s="184" t="s">
        <v>160</v>
      </c>
      <c r="E148" s="202" t="s">
        <v>19</v>
      </c>
      <c r="F148" s="203" t="s">
        <v>233</v>
      </c>
      <c r="G148" s="201"/>
      <c r="H148" s="204">
        <v>7.23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160</v>
      </c>
      <c r="AU148" s="210" t="s">
        <v>86</v>
      </c>
      <c r="AV148" s="14" t="s">
        <v>86</v>
      </c>
      <c r="AW148" s="14" t="s">
        <v>37</v>
      </c>
      <c r="AX148" s="14" t="s">
        <v>84</v>
      </c>
      <c r="AY148" s="210" t="s">
        <v>148</v>
      </c>
    </row>
    <row r="149" spans="1:65" s="2" customFormat="1" ht="14.45" customHeight="1">
      <c r="A149" s="35"/>
      <c r="B149" s="36"/>
      <c r="C149" s="171" t="s">
        <v>234</v>
      </c>
      <c r="D149" s="171" t="s">
        <v>150</v>
      </c>
      <c r="E149" s="172" t="s">
        <v>235</v>
      </c>
      <c r="F149" s="173" t="s">
        <v>236</v>
      </c>
      <c r="G149" s="174" t="s">
        <v>89</v>
      </c>
      <c r="H149" s="175">
        <v>7.23</v>
      </c>
      <c r="I149" s="176"/>
      <c r="J149" s="177">
        <f>ROUND(I149*H149,2)</f>
        <v>0</v>
      </c>
      <c r="K149" s="173" t="s">
        <v>19</v>
      </c>
      <c r="L149" s="40"/>
      <c r="M149" s="178" t="s">
        <v>19</v>
      </c>
      <c r="N149" s="179" t="s">
        <v>47</v>
      </c>
      <c r="O149" s="65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154</v>
      </c>
      <c r="AT149" s="182" t="s">
        <v>150</v>
      </c>
      <c r="AU149" s="182" t="s">
        <v>86</v>
      </c>
      <c r="AY149" s="18" t="s">
        <v>148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84</v>
      </c>
      <c r="BK149" s="183">
        <f>ROUND(I149*H149,2)</f>
        <v>0</v>
      </c>
      <c r="BL149" s="18" t="s">
        <v>154</v>
      </c>
      <c r="BM149" s="182" t="s">
        <v>237</v>
      </c>
    </row>
    <row r="150" spans="1:65" s="2" customFormat="1" ht="19.5">
      <c r="A150" s="35"/>
      <c r="B150" s="36"/>
      <c r="C150" s="37"/>
      <c r="D150" s="184" t="s">
        <v>156</v>
      </c>
      <c r="E150" s="37"/>
      <c r="F150" s="185" t="s">
        <v>238</v>
      </c>
      <c r="G150" s="37"/>
      <c r="H150" s="37"/>
      <c r="I150" s="186"/>
      <c r="J150" s="37"/>
      <c r="K150" s="37"/>
      <c r="L150" s="40"/>
      <c r="M150" s="187"/>
      <c r="N150" s="188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156</v>
      </c>
      <c r="AU150" s="18" t="s">
        <v>86</v>
      </c>
    </row>
    <row r="151" spans="1:65" s="2" customFormat="1" ht="146.25">
      <c r="A151" s="35"/>
      <c r="B151" s="36"/>
      <c r="C151" s="37"/>
      <c r="D151" s="184" t="s">
        <v>158</v>
      </c>
      <c r="E151" s="37"/>
      <c r="F151" s="189" t="s">
        <v>239</v>
      </c>
      <c r="G151" s="37"/>
      <c r="H151" s="37"/>
      <c r="I151" s="186"/>
      <c r="J151" s="37"/>
      <c r="K151" s="37"/>
      <c r="L151" s="40"/>
      <c r="M151" s="187"/>
      <c r="N151" s="188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158</v>
      </c>
      <c r="AU151" s="18" t="s">
        <v>86</v>
      </c>
    </row>
    <row r="152" spans="1:65" s="2" customFormat="1" ht="29.25">
      <c r="A152" s="35"/>
      <c r="B152" s="36"/>
      <c r="C152" s="37"/>
      <c r="D152" s="184" t="s">
        <v>240</v>
      </c>
      <c r="E152" s="37"/>
      <c r="F152" s="189" t="s">
        <v>241</v>
      </c>
      <c r="G152" s="37"/>
      <c r="H152" s="37"/>
      <c r="I152" s="186"/>
      <c r="J152" s="37"/>
      <c r="K152" s="37"/>
      <c r="L152" s="40"/>
      <c r="M152" s="187"/>
      <c r="N152" s="188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240</v>
      </c>
      <c r="AU152" s="18" t="s">
        <v>86</v>
      </c>
    </row>
    <row r="153" spans="1:65" s="13" customFormat="1" ht="11.25">
      <c r="B153" s="190"/>
      <c r="C153" s="191"/>
      <c r="D153" s="184" t="s">
        <v>160</v>
      </c>
      <c r="E153" s="192" t="s">
        <v>19</v>
      </c>
      <c r="F153" s="193" t="s">
        <v>161</v>
      </c>
      <c r="G153" s="191"/>
      <c r="H153" s="192" t="s">
        <v>19</v>
      </c>
      <c r="I153" s="194"/>
      <c r="J153" s="191"/>
      <c r="K153" s="191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160</v>
      </c>
      <c r="AU153" s="199" t="s">
        <v>86</v>
      </c>
      <c r="AV153" s="13" t="s">
        <v>84</v>
      </c>
      <c r="AW153" s="13" t="s">
        <v>37</v>
      </c>
      <c r="AX153" s="13" t="s">
        <v>76</v>
      </c>
      <c r="AY153" s="199" t="s">
        <v>148</v>
      </c>
    </row>
    <row r="154" spans="1:65" s="14" customFormat="1" ht="11.25">
      <c r="B154" s="200"/>
      <c r="C154" s="201"/>
      <c r="D154" s="184" t="s">
        <v>160</v>
      </c>
      <c r="E154" s="202" t="s">
        <v>19</v>
      </c>
      <c r="F154" s="203" t="s">
        <v>242</v>
      </c>
      <c r="G154" s="201"/>
      <c r="H154" s="204">
        <v>1.1579999999999999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160</v>
      </c>
      <c r="AU154" s="210" t="s">
        <v>86</v>
      </c>
      <c r="AV154" s="14" t="s">
        <v>86</v>
      </c>
      <c r="AW154" s="14" t="s">
        <v>37</v>
      </c>
      <c r="AX154" s="14" t="s">
        <v>76</v>
      </c>
      <c r="AY154" s="210" t="s">
        <v>148</v>
      </c>
    </row>
    <row r="155" spans="1:65" s="14" customFormat="1" ht="11.25">
      <c r="B155" s="200"/>
      <c r="C155" s="201"/>
      <c r="D155" s="184" t="s">
        <v>160</v>
      </c>
      <c r="E155" s="202" t="s">
        <v>19</v>
      </c>
      <c r="F155" s="203" t="s">
        <v>243</v>
      </c>
      <c r="G155" s="201"/>
      <c r="H155" s="204">
        <v>0.60199999999999998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160</v>
      </c>
      <c r="AU155" s="210" t="s">
        <v>86</v>
      </c>
      <c r="AV155" s="14" t="s">
        <v>86</v>
      </c>
      <c r="AW155" s="14" t="s">
        <v>37</v>
      </c>
      <c r="AX155" s="14" t="s">
        <v>76</v>
      </c>
      <c r="AY155" s="210" t="s">
        <v>148</v>
      </c>
    </row>
    <row r="156" spans="1:65" s="14" customFormat="1" ht="11.25">
      <c r="B156" s="200"/>
      <c r="C156" s="201"/>
      <c r="D156" s="184" t="s">
        <v>160</v>
      </c>
      <c r="E156" s="202" t="s">
        <v>19</v>
      </c>
      <c r="F156" s="203" t="s">
        <v>244</v>
      </c>
      <c r="G156" s="201"/>
      <c r="H156" s="204">
        <v>0.86399999999999999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160</v>
      </c>
      <c r="AU156" s="210" t="s">
        <v>86</v>
      </c>
      <c r="AV156" s="14" t="s">
        <v>86</v>
      </c>
      <c r="AW156" s="14" t="s">
        <v>37</v>
      </c>
      <c r="AX156" s="14" t="s">
        <v>76</v>
      </c>
      <c r="AY156" s="210" t="s">
        <v>148</v>
      </c>
    </row>
    <row r="157" spans="1:65" s="14" customFormat="1" ht="11.25">
      <c r="B157" s="200"/>
      <c r="C157" s="201"/>
      <c r="D157" s="184" t="s">
        <v>160</v>
      </c>
      <c r="E157" s="202" t="s">
        <v>19</v>
      </c>
      <c r="F157" s="203" t="s">
        <v>245</v>
      </c>
      <c r="G157" s="201"/>
      <c r="H157" s="204">
        <v>2.4929999999999999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160</v>
      </c>
      <c r="AU157" s="210" t="s">
        <v>86</v>
      </c>
      <c r="AV157" s="14" t="s">
        <v>86</v>
      </c>
      <c r="AW157" s="14" t="s">
        <v>37</v>
      </c>
      <c r="AX157" s="14" t="s">
        <v>76</v>
      </c>
      <c r="AY157" s="210" t="s">
        <v>148</v>
      </c>
    </row>
    <row r="158" spans="1:65" s="14" customFormat="1" ht="11.25">
      <c r="B158" s="200"/>
      <c r="C158" s="201"/>
      <c r="D158" s="184" t="s">
        <v>160</v>
      </c>
      <c r="E158" s="202" t="s">
        <v>19</v>
      </c>
      <c r="F158" s="203" t="s">
        <v>246</v>
      </c>
      <c r="G158" s="201"/>
      <c r="H158" s="204">
        <v>1.242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160</v>
      </c>
      <c r="AU158" s="210" t="s">
        <v>86</v>
      </c>
      <c r="AV158" s="14" t="s">
        <v>86</v>
      </c>
      <c r="AW158" s="14" t="s">
        <v>37</v>
      </c>
      <c r="AX158" s="14" t="s">
        <v>76</v>
      </c>
      <c r="AY158" s="210" t="s">
        <v>148</v>
      </c>
    </row>
    <row r="159" spans="1:65" s="14" customFormat="1" ht="11.25">
      <c r="B159" s="200"/>
      <c r="C159" s="201"/>
      <c r="D159" s="184" t="s">
        <v>160</v>
      </c>
      <c r="E159" s="202" t="s">
        <v>19</v>
      </c>
      <c r="F159" s="203" t="s">
        <v>247</v>
      </c>
      <c r="G159" s="201"/>
      <c r="H159" s="204">
        <v>0.871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160</v>
      </c>
      <c r="AU159" s="210" t="s">
        <v>86</v>
      </c>
      <c r="AV159" s="14" t="s">
        <v>86</v>
      </c>
      <c r="AW159" s="14" t="s">
        <v>37</v>
      </c>
      <c r="AX159" s="14" t="s">
        <v>76</v>
      </c>
      <c r="AY159" s="210" t="s">
        <v>148</v>
      </c>
    </row>
    <row r="160" spans="1:65" s="15" customFormat="1" ht="11.25">
      <c r="B160" s="211"/>
      <c r="C160" s="212"/>
      <c r="D160" s="184" t="s">
        <v>160</v>
      </c>
      <c r="E160" s="213" t="s">
        <v>119</v>
      </c>
      <c r="F160" s="214" t="s">
        <v>172</v>
      </c>
      <c r="G160" s="212"/>
      <c r="H160" s="215">
        <v>7.23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160</v>
      </c>
      <c r="AU160" s="221" t="s">
        <v>86</v>
      </c>
      <c r="AV160" s="15" t="s">
        <v>154</v>
      </c>
      <c r="AW160" s="15" t="s">
        <v>37</v>
      </c>
      <c r="AX160" s="15" t="s">
        <v>84</v>
      </c>
      <c r="AY160" s="221" t="s">
        <v>148</v>
      </c>
    </row>
    <row r="161" spans="1:65" s="2" customFormat="1" ht="14.45" customHeight="1">
      <c r="A161" s="35"/>
      <c r="B161" s="36"/>
      <c r="C161" s="171" t="s">
        <v>248</v>
      </c>
      <c r="D161" s="171" t="s">
        <v>150</v>
      </c>
      <c r="E161" s="172" t="s">
        <v>249</v>
      </c>
      <c r="F161" s="173" t="s">
        <v>250</v>
      </c>
      <c r="G161" s="174" t="s">
        <v>89</v>
      </c>
      <c r="H161" s="175">
        <v>11.618</v>
      </c>
      <c r="I161" s="176"/>
      <c r="J161" s="177">
        <f>ROUND(I161*H161,2)</f>
        <v>0</v>
      </c>
      <c r="K161" s="173" t="s">
        <v>19</v>
      </c>
      <c r="L161" s="40"/>
      <c r="M161" s="178" t="s">
        <v>19</v>
      </c>
      <c r="N161" s="179" t="s">
        <v>47</v>
      </c>
      <c r="O161" s="65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154</v>
      </c>
      <c r="AT161" s="182" t="s">
        <v>150</v>
      </c>
      <c r="AU161" s="182" t="s">
        <v>86</v>
      </c>
      <c r="AY161" s="18" t="s">
        <v>148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154</v>
      </c>
      <c r="BM161" s="182" t="s">
        <v>251</v>
      </c>
    </row>
    <row r="162" spans="1:65" s="2" customFormat="1" ht="19.5">
      <c r="A162" s="35"/>
      <c r="B162" s="36"/>
      <c r="C162" s="37"/>
      <c r="D162" s="184" t="s">
        <v>156</v>
      </c>
      <c r="E162" s="37"/>
      <c r="F162" s="185" t="s">
        <v>238</v>
      </c>
      <c r="G162" s="37"/>
      <c r="H162" s="37"/>
      <c r="I162" s="186"/>
      <c r="J162" s="37"/>
      <c r="K162" s="37"/>
      <c r="L162" s="40"/>
      <c r="M162" s="187"/>
      <c r="N162" s="188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156</v>
      </c>
      <c r="AU162" s="18" t="s">
        <v>86</v>
      </c>
    </row>
    <row r="163" spans="1:65" s="2" customFormat="1" ht="146.25">
      <c r="A163" s="35"/>
      <c r="B163" s="36"/>
      <c r="C163" s="37"/>
      <c r="D163" s="184" t="s">
        <v>158</v>
      </c>
      <c r="E163" s="37"/>
      <c r="F163" s="189" t="s">
        <v>239</v>
      </c>
      <c r="G163" s="37"/>
      <c r="H163" s="37"/>
      <c r="I163" s="186"/>
      <c r="J163" s="37"/>
      <c r="K163" s="37"/>
      <c r="L163" s="40"/>
      <c r="M163" s="187"/>
      <c r="N163" s="188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158</v>
      </c>
      <c r="AU163" s="18" t="s">
        <v>86</v>
      </c>
    </row>
    <row r="164" spans="1:65" s="2" customFormat="1" ht="29.25">
      <c r="A164" s="35"/>
      <c r="B164" s="36"/>
      <c r="C164" s="37"/>
      <c r="D164" s="184" t="s">
        <v>240</v>
      </c>
      <c r="E164" s="37"/>
      <c r="F164" s="189" t="s">
        <v>252</v>
      </c>
      <c r="G164" s="37"/>
      <c r="H164" s="37"/>
      <c r="I164" s="186"/>
      <c r="J164" s="37"/>
      <c r="K164" s="37"/>
      <c r="L164" s="40"/>
      <c r="M164" s="187"/>
      <c r="N164" s="188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240</v>
      </c>
      <c r="AU164" s="18" t="s">
        <v>86</v>
      </c>
    </row>
    <row r="165" spans="1:65" s="13" customFormat="1" ht="11.25">
      <c r="B165" s="190"/>
      <c r="C165" s="191"/>
      <c r="D165" s="184" t="s">
        <v>160</v>
      </c>
      <c r="E165" s="192" t="s">
        <v>19</v>
      </c>
      <c r="F165" s="193" t="s">
        <v>161</v>
      </c>
      <c r="G165" s="191"/>
      <c r="H165" s="192" t="s">
        <v>19</v>
      </c>
      <c r="I165" s="194"/>
      <c r="J165" s="191"/>
      <c r="K165" s="191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160</v>
      </c>
      <c r="AU165" s="199" t="s">
        <v>86</v>
      </c>
      <c r="AV165" s="13" t="s">
        <v>84</v>
      </c>
      <c r="AW165" s="13" t="s">
        <v>37</v>
      </c>
      <c r="AX165" s="13" t="s">
        <v>76</v>
      </c>
      <c r="AY165" s="199" t="s">
        <v>148</v>
      </c>
    </row>
    <row r="166" spans="1:65" s="14" customFormat="1" ht="11.25">
      <c r="B166" s="200"/>
      <c r="C166" s="201"/>
      <c r="D166" s="184" t="s">
        <v>160</v>
      </c>
      <c r="E166" s="202" t="s">
        <v>19</v>
      </c>
      <c r="F166" s="203" t="s">
        <v>253</v>
      </c>
      <c r="G166" s="201"/>
      <c r="H166" s="204">
        <v>0.41899999999999998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160</v>
      </c>
      <c r="AU166" s="210" t="s">
        <v>86</v>
      </c>
      <c r="AV166" s="14" t="s">
        <v>86</v>
      </c>
      <c r="AW166" s="14" t="s">
        <v>37</v>
      </c>
      <c r="AX166" s="14" t="s">
        <v>76</v>
      </c>
      <c r="AY166" s="210" t="s">
        <v>148</v>
      </c>
    </row>
    <row r="167" spans="1:65" s="14" customFormat="1" ht="11.25">
      <c r="B167" s="200"/>
      <c r="C167" s="201"/>
      <c r="D167" s="184" t="s">
        <v>160</v>
      </c>
      <c r="E167" s="202" t="s">
        <v>19</v>
      </c>
      <c r="F167" s="203" t="s">
        <v>254</v>
      </c>
      <c r="G167" s="201"/>
      <c r="H167" s="204">
        <v>4.9790000000000001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160</v>
      </c>
      <c r="AU167" s="210" t="s">
        <v>86</v>
      </c>
      <c r="AV167" s="14" t="s">
        <v>86</v>
      </c>
      <c r="AW167" s="14" t="s">
        <v>37</v>
      </c>
      <c r="AX167" s="14" t="s">
        <v>76</v>
      </c>
      <c r="AY167" s="210" t="s">
        <v>148</v>
      </c>
    </row>
    <row r="168" spans="1:65" s="14" customFormat="1" ht="11.25">
      <c r="B168" s="200"/>
      <c r="C168" s="201"/>
      <c r="D168" s="184" t="s">
        <v>160</v>
      </c>
      <c r="E168" s="202" t="s">
        <v>19</v>
      </c>
      <c r="F168" s="203" t="s">
        <v>255</v>
      </c>
      <c r="G168" s="201"/>
      <c r="H168" s="204">
        <v>5.6689999999999996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160</v>
      </c>
      <c r="AU168" s="210" t="s">
        <v>86</v>
      </c>
      <c r="AV168" s="14" t="s">
        <v>86</v>
      </c>
      <c r="AW168" s="14" t="s">
        <v>37</v>
      </c>
      <c r="AX168" s="14" t="s">
        <v>76</v>
      </c>
      <c r="AY168" s="210" t="s">
        <v>148</v>
      </c>
    </row>
    <row r="169" spans="1:65" s="14" customFormat="1" ht="11.25">
      <c r="B169" s="200"/>
      <c r="C169" s="201"/>
      <c r="D169" s="184" t="s">
        <v>160</v>
      </c>
      <c r="E169" s="202" t="s">
        <v>19</v>
      </c>
      <c r="F169" s="203" t="s">
        <v>256</v>
      </c>
      <c r="G169" s="201"/>
      <c r="H169" s="204">
        <v>0.55100000000000005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160</v>
      </c>
      <c r="AU169" s="210" t="s">
        <v>86</v>
      </c>
      <c r="AV169" s="14" t="s">
        <v>86</v>
      </c>
      <c r="AW169" s="14" t="s">
        <v>37</v>
      </c>
      <c r="AX169" s="14" t="s">
        <v>76</v>
      </c>
      <c r="AY169" s="210" t="s">
        <v>148</v>
      </c>
    </row>
    <row r="170" spans="1:65" s="15" customFormat="1" ht="11.25">
      <c r="B170" s="211"/>
      <c r="C170" s="212"/>
      <c r="D170" s="184" t="s">
        <v>160</v>
      </c>
      <c r="E170" s="213" t="s">
        <v>116</v>
      </c>
      <c r="F170" s="214" t="s">
        <v>172</v>
      </c>
      <c r="G170" s="212"/>
      <c r="H170" s="215">
        <v>11.618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160</v>
      </c>
      <c r="AU170" s="221" t="s">
        <v>86</v>
      </c>
      <c r="AV170" s="15" t="s">
        <v>154</v>
      </c>
      <c r="AW170" s="15" t="s">
        <v>37</v>
      </c>
      <c r="AX170" s="15" t="s">
        <v>84</v>
      </c>
      <c r="AY170" s="221" t="s">
        <v>148</v>
      </c>
    </row>
    <row r="171" spans="1:65" s="2" customFormat="1" ht="14.45" customHeight="1">
      <c r="A171" s="35"/>
      <c r="B171" s="36"/>
      <c r="C171" s="222" t="s">
        <v>257</v>
      </c>
      <c r="D171" s="222" t="s">
        <v>258</v>
      </c>
      <c r="E171" s="223" t="s">
        <v>259</v>
      </c>
      <c r="F171" s="224" t="s">
        <v>260</v>
      </c>
      <c r="G171" s="225" t="s">
        <v>222</v>
      </c>
      <c r="H171" s="226">
        <v>21.957999999999998</v>
      </c>
      <c r="I171" s="227"/>
      <c r="J171" s="228">
        <f>ROUND(I171*H171,2)</f>
        <v>0</v>
      </c>
      <c r="K171" s="224" t="s">
        <v>153</v>
      </c>
      <c r="L171" s="229"/>
      <c r="M171" s="230" t="s">
        <v>19</v>
      </c>
      <c r="N171" s="231" t="s">
        <v>47</v>
      </c>
      <c r="O171" s="65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219</v>
      </c>
      <c r="AT171" s="182" t="s">
        <v>258</v>
      </c>
      <c r="AU171" s="182" t="s">
        <v>86</v>
      </c>
      <c r="AY171" s="18" t="s">
        <v>148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84</v>
      </c>
      <c r="BK171" s="183">
        <f>ROUND(I171*H171,2)</f>
        <v>0</v>
      </c>
      <c r="BL171" s="18" t="s">
        <v>154</v>
      </c>
      <c r="BM171" s="182" t="s">
        <v>261</v>
      </c>
    </row>
    <row r="172" spans="1:65" s="2" customFormat="1" ht="11.25">
      <c r="A172" s="35"/>
      <c r="B172" s="36"/>
      <c r="C172" s="37"/>
      <c r="D172" s="184" t="s">
        <v>156</v>
      </c>
      <c r="E172" s="37"/>
      <c r="F172" s="185" t="s">
        <v>260</v>
      </c>
      <c r="G172" s="37"/>
      <c r="H172" s="37"/>
      <c r="I172" s="186"/>
      <c r="J172" s="37"/>
      <c r="K172" s="37"/>
      <c r="L172" s="40"/>
      <c r="M172" s="187"/>
      <c r="N172" s="188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156</v>
      </c>
      <c r="AU172" s="18" t="s">
        <v>86</v>
      </c>
    </row>
    <row r="173" spans="1:65" s="2" customFormat="1" ht="29.25">
      <c r="A173" s="35"/>
      <c r="B173" s="36"/>
      <c r="C173" s="37"/>
      <c r="D173" s="184" t="s">
        <v>240</v>
      </c>
      <c r="E173" s="37"/>
      <c r="F173" s="189" t="s">
        <v>262</v>
      </c>
      <c r="G173" s="37"/>
      <c r="H173" s="37"/>
      <c r="I173" s="186"/>
      <c r="J173" s="37"/>
      <c r="K173" s="37"/>
      <c r="L173" s="40"/>
      <c r="M173" s="187"/>
      <c r="N173" s="188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240</v>
      </c>
      <c r="AU173" s="18" t="s">
        <v>86</v>
      </c>
    </row>
    <row r="174" spans="1:65" s="14" customFormat="1" ht="11.25">
      <c r="B174" s="200"/>
      <c r="C174" s="201"/>
      <c r="D174" s="184" t="s">
        <v>160</v>
      </c>
      <c r="E174" s="202" t="s">
        <v>19</v>
      </c>
      <c r="F174" s="203" t="s">
        <v>263</v>
      </c>
      <c r="G174" s="201"/>
      <c r="H174" s="204">
        <v>21.957999999999998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160</v>
      </c>
      <c r="AU174" s="210" t="s">
        <v>86</v>
      </c>
      <c r="AV174" s="14" t="s">
        <v>86</v>
      </c>
      <c r="AW174" s="14" t="s">
        <v>37</v>
      </c>
      <c r="AX174" s="14" t="s">
        <v>84</v>
      </c>
      <c r="AY174" s="210" t="s">
        <v>148</v>
      </c>
    </row>
    <row r="175" spans="1:65" s="2" customFormat="1" ht="14.45" customHeight="1">
      <c r="A175" s="35"/>
      <c r="B175" s="36"/>
      <c r="C175" s="171" t="s">
        <v>264</v>
      </c>
      <c r="D175" s="171" t="s">
        <v>150</v>
      </c>
      <c r="E175" s="172" t="s">
        <v>265</v>
      </c>
      <c r="F175" s="173" t="s">
        <v>266</v>
      </c>
      <c r="G175" s="174" t="s">
        <v>89</v>
      </c>
      <c r="H175" s="175">
        <v>9.7729999999999997</v>
      </c>
      <c r="I175" s="176"/>
      <c r="J175" s="177">
        <f>ROUND(I175*H175,2)</f>
        <v>0</v>
      </c>
      <c r="K175" s="173" t="s">
        <v>153</v>
      </c>
      <c r="L175" s="40"/>
      <c r="M175" s="178" t="s">
        <v>19</v>
      </c>
      <c r="N175" s="179" t="s">
        <v>47</v>
      </c>
      <c r="O175" s="65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154</v>
      </c>
      <c r="AT175" s="182" t="s">
        <v>150</v>
      </c>
      <c r="AU175" s="182" t="s">
        <v>86</v>
      </c>
      <c r="AY175" s="18" t="s">
        <v>148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84</v>
      </c>
      <c r="BK175" s="183">
        <f>ROUND(I175*H175,2)</f>
        <v>0</v>
      </c>
      <c r="BL175" s="18" t="s">
        <v>154</v>
      </c>
      <c r="BM175" s="182" t="s">
        <v>267</v>
      </c>
    </row>
    <row r="176" spans="1:65" s="2" customFormat="1" ht="19.5">
      <c r="A176" s="35"/>
      <c r="B176" s="36"/>
      <c r="C176" s="37"/>
      <c r="D176" s="184" t="s">
        <v>156</v>
      </c>
      <c r="E176" s="37"/>
      <c r="F176" s="185" t="s">
        <v>268</v>
      </c>
      <c r="G176" s="37"/>
      <c r="H176" s="37"/>
      <c r="I176" s="186"/>
      <c r="J176" s="37"/>
      <c r="K176" s="37"/>
      <c r="L176" s="40"/>
      <c r="M176" s="187"/>
      <c r="N176" s="188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156</v>
      </c>
      <c r="AU176" s="18" t="s">
        <v>86</v>
      </c>
    </row>
    <row r="177" spans="1:65" s="2" customFormat="1" ht="58.5">
      <c r="A177" s="35"/>
      <c r="B177" s="36"/>
      <c r="C177" s="37"/>
      <c r="D177" s="184" t="s">
        <v>158</v>
      </c>
      <c r="E177" s="37"/>
      <c r="F177" s="189" t="s">
        <v>269</v>
      </c>
      <c r="G177" s="37"/>
      <c r="H177" s="37"/>
      <c r="I177" s="186"/>
      <c r="J177" s="37"/>
      <c r="K177" s="37"/>
      <c r="L177" s="40"/>
      <c r="M177" s="187"/>
      <c r="N177" s="188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158</v>
      </c>
      <c r="AU177" s="18" t="s">
        <v>86</v>
      </c>
    </row>
    <row r="178" spans="1:65" s="2" customFormat="1" ht="19.5">
      <c r="A178" s="35"/>
      <c r="B178" s="36"/>
      <c r="C178" s="37"/>
      <c r="D178" s="184" t="s">
        <v>240</v>
      </c>
      <c r="E178" s="37"/>
      <c r="F178" s="189" t="s">
        <v>270</v>
      </c>
      <c r="G178" s="37"/>
      <c r="H178" s="37"/>
      <c r="I178" s="186"/>
      <c r="J178" s="37"/>
      <c r="K178" s="37"/>
      <c r="L178" s="40"/>
      <c r="M178" s="187"/>
      <c r="N178" s="188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240</v>
      </c>
      <c r="AU178" s="18" t="s">
        <v>86</v>
      </c>
    </row>
    <row r="179" spans="1:65" s="13" customFormat="1" ht="11.25">
      <c r="B179" s="190"/>
      <c r="C179" s="191"/>
      <c r="D179" s="184" t="s">
        <v>160</v>
      </c>
      <c r="E179" s="192" t="s">
        <v>19</v>
      </c>
      <c r="F179" s="193" t="s">
        <v>161</v>
      </c>
      <c r="G179" s="191"/>
      <c r="H179" s="192" t="s">
        <v>19</v>
      </c>
      <c r="I179" s="194"/>
      <c r="J179" s="191"/>
      <c r="K179" s="191"/>
      <c r="L179" s="195"/>
      <c r="M179" s="196"/>
      <c r="N179" s="197"/>
      <c r="O179" s="197"/>
      <c r="P179" s="197"/>
      <c r="Q179" s="197"/>
      <c r="R179" s="197"/>
      <c r="S179" s="197"/>
      <c r="T179" s="198"/>
      <c r="AT179" s="199" t="s">
        <v>160</v>
      </c>
      <c r="AU179" s="199" t="s">
        <v>86</v>
      </c>
      <c r="AV179" s="13" t="s">
        <v>84</v>
      </c>
      <c r="AW179" s="13" t="s">
        <v>37</v>
      </c>
      <c r="AX179" s="13" t="s">
        <v>76</v>
      </c>
      <c r="AY179" s="199" t="s">
        <v>148</v>
      </c>
    </row>
    <row r="180" spans="1:65" s="14" customFormat="1" ht="11.25">
      <c r="B180" s="200"/>
      <c r="C180" s="201"/>
      <c r="D180" s="184" t="s">
        <v>160</v>
      </c>
      <c r="E180" s="202" t="s">
        <v>19</v>
      </c>
      <c r="F180" s="203" t="s">
        <v>271</v>
      </c>
      <c r="G180" s="201"/>
      <c r="H180" s="204">
        <v>3.4630000000000001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160</v>
      </c>
      <c r="AU180" s="210" t="s">
        <v>86</v>
      </c>
      <c r="AV180" s="14" t="s">
        <v>86</v>
      </c>
      <c r="AW180" s="14" t="s">
        <v>37</v>
      </c>
      <c r="AX180" s="14" t="s">
        <v>76</v>
      </c>
      <c r="AY180" s="210" t="s">
        <v>148</v>
      </c>
    </row>
    <row r="181" spans="1:65" s="14" customFormat="1" ht="11.25">
      <c r="B181" s="200"/>
      <c r="C181" s="201"/>
      <c r="D181" s="184" t="s">
        <v>160</v>
      </c>
      <c r="E181" s="202" t="s">
        <v>19</v>
      </c>
      <c r="F181" s="203" t="s">
        <v>272</v>
      </c>
      <c r="G181" s="201"/>
      <c r="H181" s="204">
        <v>-7.0999999999999994E-2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160</v>
      </c>
      <c r="AU181" s="210" t="s">
        <v>86</v>
      </c>
      <c r="AV181" s="14" t="s">
        <v>86</v>
      </c>
      <c r="AW181" s="14" t="s">
        <v>37</v>
      </c>
      <c r="AX181" s="14" t="s">
        <v>76</v>
      </c>
      <c r="AY181" s="210" t="s">
        <v>148</v>
      </c>
    </row>
    <row r="182" spans="1:65" s="14" customFormat="1" ht="11.25">
      <c r="B182" s="200"/>
      <c r="C182" s="201"/>
      <c r="D182" s="184" t="s">
        <v>160</v>
      </c>
      <c r="E182" s="202" t="s">
        <v>19</v>
      </c>
      <c r="F182" s="203" t="s">
        <v>273</v>
      </c>
      <c r="G182" s="201"/>
      <c r="H182" s="204">
        <v>6.7069999999999999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160</v>
      </c>
      <c r="AU182" s="210" t="s">
        <v>86</v>
      </c>
      <c r="AV182" s="14" t="s">
        <v>86</v>
      </c>
      <c r="AW182" s="14" t="s">
        <v>37</v>
      </c>
      <c r="AX182" s="14" t="s">
        <v>76</v>
      </c>
      <c r="AY182" s="210" t="s">
        <v>148</v>
      </c>
    </row>
    <row r="183" spans="1:65" s="14" customFormat="1" ht="11.25">
      <c r="B183" s="200"/>
      <c r="C183" s="201"/>
      <c r="D183" s="184" t="s">
        <v>160</v>
      </c>
      <c r="E183" s="202" t="s">
        <v>19</v>
      </c>
      <c r="F183" s="203" t="s">
        <v>274</v>
      </c>
      <c r="G183" s="201"/>
      <c r="H183" s="204">
        <v>-0.32600000000000001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160</v>
      </c>
      <c r="AU183" s="210" t="s">
        <v>86</v>
      </c>
      <c r="AV183" s="14" t="s">
        <v>86</v>
      </c>
      <c r="AW183" s="14" t="s">
        <v>37</v>
      </c>
      <c r="AX183" s="14" t="s">
        <v>76</v>
      </c>
      <c r="AY183" s="210" t="s">
        <v>148</v>
      </c>
    </row>
    <row r="184" spans="1:65" s="15" customFormat="1" ht="11.25">
      <c r="B184" s="211"/>
      <c r="C184" s="212"/>
      <c r="D184" s="184" t="s">
        <v>160</v>
      </c>
      <c r="E184" s="213" t="s">
        <v>87</v>
      </c>
      <c r="F184" s="214" t="s">
        <v>172</v>
      </c>
      <c r="G184" s="212"/>
      <c r="H184" s="215">
        <v>9.7729999999999997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160</v>
      </c>
      <c r="AU184" s="221" t="s">
        <v>86</v>
      </c>
      <c r="AV184" s="15" t="s">
        <v>154</v>
      </c>
      <c r="AW184" s="15" t="s">
        <v>37</v>
      </c>
      <c r="AX184" s="15" t="s">
        <v>84</v>
      </c>
      <c r="AY184" s="221" t="s">
        <v>148</v>
      </c>
    </row>
    <row r="185" spans="1:65" s="2" customFormat="1" ht="14.45" customHeight="1">
      <c r="A185" s="35"/>
      <c r="B185" s="36"/>
      <c r="C185" s="222" t="s">
        <v>101</v>
      </c>
      <c r="D185" s="222" t="s">
        <v>258</v>
      </c>
      <c r="E185" s="223" t="s">
        <v>275</v>
      </c>
      <c r="F185" s="224" t="s">
        <v>276</v>
      </c>
      <c r="G185" s="225" t="s">
        <v>222</v>
      </c>
      <c r="H185" s="226">
        <v>18.471</v>
      </c>
      <c r="I185" s="227"/>
      <c r="J185" s="228">
        <f>ROUND(I185*H185,2)</f>
        <v>0</v>
      </c>
      <c r="K185" s="224" t="s">
        <v>153</v>
      </c>
      <c r="L185" s="229"/>
      <c r="M185" s="230" t="s">
        <v>19</v>
      </c>
      <c r="N185" s="231" t="s">
        <v>47</v>
      </c>
      <c r="O185" s="65"/>
      <c r="P185" s="180">
        <f>O185*H185</f>
        <v>0</v>
      </c>
      <c r="Q185" s="180">
        <v>1</v>
      </c>
      <c r="R185" s="180">
        <f>Q185*H185</f>
        <v>18.471</v>
      </c>
      <c r="S185" s="180">
        <v>0</v>
      </c>
      <c r="T185" s="18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2" t="s">
        <v>219</v>
      </c>
      <c r="AT185" s="182" t="s">
        <v>258</v>
      </c>
      <c r="AU185" s="182" t="s">
        <v>86</v>
      </c>
      <c r="AY185" s="18" t="s">
        <v>148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84</v>
      </c>
      <c r="BK185" s="183">
        <f>ROUND(I185*H185,2)</f>
        <v>0</v>
      </c>
      <c r="BL185" s="18" t="s">
        <v>154</v>
      </c>
      <c r="BM185" s="182" t="s">
        <v>277</v>
      </c>
    </row>
    <row r="186" spans="1:65" s="2" customFormat="1" ht="11.25">
      <c r="A186" s="35"/>
      <c r="B186" s="36"/>
      <c r="C186" s="37"/>
      <c r="D186" s="184" t="s">
        <v>156</v>
      </c>
      <c r="E186" s="37"/>
      <c r="F186" s="185" t="s">
        <v>276</v>
      </c>
      <c r="G186" s="37"/>
      <c r="H186" s="37"/>
      <c r="I186" s="186"/>
      <c r="J186" s="37"/>
      <c r="K186" s="37"/>
      <c r="L186" s="40"/>
      <c r="M186" s="187"/>
      <c r="N186" s="188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156</v>
      </c>
      <c r="AU186" s="18" t="s">
        <v>86</v>
      </c>
    </row>
    <row r="187" spans="1:65" s="14" customFormat="1" ht="11.25">
      <c r="B187" s="200"/>
      <c r="C187" s="201"/>
      <c r="D187" s="184" t="s">
        <v>160</v>
      </c>
      <c r="E187" s="202" t="s">
        <v>19</v>
      </c>
      <c r="F187" s="203" t="s">
        <v>278</v>
      </c>
      <c r="G187" s="201"/>
      <c r="H187" s="204">
        <v>18.471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160</v>
      </c>
      <c r="AU187" s="210" t="s">
        <v>86</v>
      </c>
      <c r="AV187" s="14" t="s">
        <v>86</v>
      </c>
      <c r="AW187" s="14" t="s">
        <v>37</v>
      </c>
      <c r="AX187" s="14" t="s">
        <v>84</v>
      </c>
      <c r="AY187" s="210" t="s">
        <v>148</v>
      </c>
    </row>
    <row r="188" spans="1:65" s="2" customFormat="1" ht="14.45" customHeight="1">
      <c r="A188" s="35"/>
      <c r="B188" s="36"/>
      <c r="C188" s="171" t="s">
        <v>8</v>
      </c>
      <c r="D188" s="171" t="s">
        <v>150</v>
      </c>
      <c r="E188" s="172" t="s">
        <v>279</v>
      </c>
      <c r="F188" s="173" t="s">
        <v>280</v>
      </c>
      <c r="G188" s="174" t="s">
        <v>110</v>
      </c>
      <c r="H188" s="175">
        <v>14.77</v>
      </c>
      <c r="I188" s="176"/>
      <c r="J188" s="177">
        <f>ROUND(I188*H188,2)</f>
        <v>0</v>
      </c>
      <c r="K188" s="173" t="s">
        <v>153</v>
      </c>
      <c r="L188" s="40"/>
      <c r="M188" s="178" t="s">
        <v>19</v>
      </c>
      <c r="N188" s="179" t="s">
        <v>47</v>
      </c>
      <c r="O188" s="65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154</v>
      </c>
      <c r="AT188" s="182" t="s">
        <v>150</v>
      </c>
      <c r="AU188" s="182" t="s">
        <v>86</v>
      </c>
      <c r="AY188" s="18" t="s">
        <v>148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84</v>
      </c>
      <c r="BK188" s="183">
        <f>ROUND(I188*H188,2)</f>
        <v>0</v>
      </c>
      <c r="BL188" s="18" t="s">
        <v>154</v>
      </c>
      <c r="BM188" s="182" t="s">
        <v>281</v>
      </c>
    </row>
    <row r="189" spans="1:65" s="2" customFormat="1" ht="11.25">
      <c r="A189" s="35"/>
      <c r="B189" s="36"/>
      <c r="C189" s="37"/>
      <c r="D189" s="184" t="s">
        <v>156</v>
      </c>
      <c r="E189" s="37"/>
      <c r="F189" s="185" t="s">
        <v>282</v>
      </c>
      <c r="G189" s="37"/>
      <c r="H189" s="37"/>
      <c r="I189" s="186"/>
      <c r="J189" s="37"/>
      <c r="K189" s="37"/>
      <c r="L189" s="40"/>
      <c r="M189" s="187"/>
      <c r="N189" s="188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156</v>
      </c>
      <c r="AU189" s="18" t="s">
        <v>86</v>
      </c>
    </row>
    <row r="190" spans="1:65" s="2" customFormat="1" ht="87.75">
      <c r="A190" s="35"/>
      <c r="B190" s="36"/>
      <c r="C190" s="37"/>
      <c r="D190" s="184" t="s">
        <v>158</v>
      </c>
      <c r="E190" s="37"/>
      <c r="F190" s="189" t="s">
        <v>283</v>
      </c>
      <c r="G190" s="37"/>
      <c r="H190" s="37"/>
      <c r="I190" s="186"/>
      <c r="J190" s="37"/>
      <c r="K190" s="37"/>
      <c r="L190" s="40"/>
      <c r="M190" s="187"/>
      <c r="N190" s="188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158</v>
      </c>
      <c r="AU190" s="18" t="s">
        <v>86</v>
      </c>
    </row>
    <row r="191" spans="1:65" s="13" customFormat="1" ht="11.25">
      <c r="B191" s="190"/>
      <c r="C191" s="191"/>
      <c r="D191" s="184" t="s">
        <v>160</v>
      </c>
      <c r="E191" s="192" t="s">
        <v>19</v>
      </c>
      <c r="F191" s="193" t="s">
        <v>161</v>
      </c>
      <c r="G191" s="191"/>
      <c r="H191" s="192" t="s">
        <v>19</v>
      </c>
      <c r="I191" s="194"/>
      <c r="J191" s="191"/>
      <c r="K191" s="191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160</v>
      </c>
      <c r="AU191" s="199" t="s">
        <v>86</v>
      </c>
      <c r="AV191" s="13" t="s">
        <v>84</v>
      </c>
      <c r="AW191" s="13" t="s">
        <v>37</v>
      </c>
      <c r="AX191" s="13" t="s">
        <v>76</v>
      </c>
      <c r="AY191" s="199" t="s">
        <v>148</v>
      </c>
    </row>
    <row r="192" spans="1:65" s="14" customFormat="1" ht="11.25">
      <c r="B192" s="200"/>
      <c r="C192" s="201"/>
      <c r="D192" s="184" t="s">
        <v>160</v>
      </c>
      <c r="E192" s="202" t="s">
        <v>19</v>
      </c>
      <c r="F192" s="203" t="s">
        <v>284</v>
      </c>
      <c r="G192" s="201"/>
      <c r="H192" s="204">
        <v>2.1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160</v>
      </c>
      <c r="AU192" s="210" t="s">
        <v>86</v>
      </c>
      <c r="AV192" s="14" t="s">
        <v>86</v>
      </c>
      <c r="AW192" s="14" t="s">
        <v>37</v>
      </c>
      <c r="AX192" s="14" t="s">
        <v>76</v>
      </c>
      <c r="AY192" s="210" t="s">
        <v>148</v>
      </c>
    </row>
    <row r="193" spans="1:65" s="14" customFormat="1" ht="11.25">
      <c r="B193" s="200"/>
      <c r="C193" s="201"/>
      <c r="D193" s="184" t="s">
        <v>160</v>
      </c>
      <c r="E193" s="202" t="s">
        <v>19</v>
      </c>
      <c r="F193" s="203" t="s">
        <v>285</v>
      </c>
      <c r="G193" s="201"/>
      <c r="H193" s="204">
        <v>12.67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160</v>
      </c>
      <c r="AU193" s="210" t="s">
        <v>86</v>
      </c>
      <c r="AV193" s="14" t="s">
        <v>86</v>
      </c>
      <c r="AW193" s="14" t="s">
        <v>37</v>
      </c>
      <c r="AX193" s="14" t="s">
        <v>76</v>
      </c>
      <c r="AY193" s="210" t="s">
        <v>148</v>
      </c>
    </row>
    <row r="194" spans="1:65" s="15" customFormat="1" ht="11.25">
      <c r="B194" s="211"/>
      <c r="C194" s="212"/>
      <c r="D194" s="184" t="s">
        <v>160</v>
      </c>
      <c r="E194" s="213" t="s">
        <v>19</v>
      </c>
      <c r="F194" s="214" t="s">
        <v>172</v>
      </c>
      <c r="G194" s="212"/>
      <c r="H194" s="215">
        <v>14.77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160</v>
      </c>
      <c r="AU194" s="221" t="s">
        <v>86</v>
      </c>
      <c r="AV194" s="15" t="s">
        <v>154</v>
      </c>
      <c r="AW194" s="15" t="s">
        <v>37</v>
      </c>
      <c r="AX194" s="15" t="s">
        <v>84</v>
      </c>
      <c r="AY194" s="221" t="s">
        <v>148</v>
      </c>
    </row>
    <row r="195" spans="1:65" s="2" customFormat="1" ht="14.45" customHeight="1">
      <c r="A195" s="35"/>
      <c r="B195" s="36"/>
      <c r="C195" s="171" t="s">
        <v>286</v>
      </c>
      <c r="D195" s="171" t="s">
        <v>150</v>
      </c>
      <c r="E195" s="172" t="s">
        <v>287</v>
      </c>
      <c r="F195" s="173" t="s">
        <v>288</v>
      </c>
      <c r="G195" s="174" t="s">
        <v>110</v>
      </c>
      <c r="H195" s="175">
        <v>12.57</v>
      </c>
      <c r="I195" s="176"/>
      <c r="J195" s="177">
        <f>ROUND(I195*H195,2)</f>
        <v>0</v>
      </c>
      <c r="K195" s="173" t="s">
        <v>153</v>
      </c>
      <c r="L195" s="40"/>
      <c r="M195" s="178" t="s">
        <v>19</v>
      </c>
      <c r="N195" s="179" t="s">
        <v>47</v>
      </c>
      <c r="O195" s="65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2" t="s">
        <v>154</v>
      </c>
      <c r="AT195" s="182" t="s">
        <v>150</v>
      </c>
      <c r="AU195" s="182" t="s">
        <v>86</v>
      </c>
      <c r="AY195" s="18" t="s">
        <v>148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84</v>
      </c>
      <c r="BK195" s="183">
        <f>ROUND(I195*H195,2)</f>
        <v>0</v>
      </c>
      <c r="BL195" s="18" t="s">
        <v>154</v>
      </c>
      <c r="BM195" s="182" t="s">
        <v>289</v>
      </c>
    </row>
    <row r="196" spans="1:65" s="2" customFormat="1" ht="11.25">
      <c r="A196" s="35"/>
      <c r="B196" s="36"/>
      <c r="C196" s="37"/>
      <c r="D196" s="184" t="s">
        <v>156</v>
      </c>
      <c r="E196" s="37"/>
      <c r="F196" s="185" t="s">
        <v>290</v>
      </c>
      <c r="G196" s="37"/>
      <c r="H196" s="37"/>
      <c r="I196" s="186"/>
      <c r="J196" s="37"/>
      <c r="K196" s="37"/>
      <c r="L196" s="40"/>
      <c r="M196" s="187"/>
      <c r="N196" s="188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156</v>
      </c>
      <c r="AU196" s="18" t="s">
        <v>86</v>
      </c>
    </row>
    <row r="197" spans="1:65" s="2" customFormat="1" ht="87.75">
      <c r="A197" s="35"/>
      <c r="B197" s="36"/>
      <c r="C197" s="37"/>
      <c r="D197" s="184" t="s">
        <v>158</v>
      </c>
      <c r="E197" s="37"/>
      <c r="F197" s="189" t="s">
        <v>283</v>
      </c>
      <c r="G197" s="37"/>
      <c r="H197" s="37"/>
      <c r="I197" s="186"/>
      <c r="J197" s="37"/>
      <c r="K197" s="37"/>
      <c r="L197" s="40"/>
      <c r="M197" s="187"/>
      <c r="N197" s="188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158</v>
      </c>
      <c r="AU197" s="18" t="s">
        <v>86</v>
      </c>
    </row>
    <row r="198" spans="1:65" s="13" customFormat="1" ht="11.25">
      <c r="B198" s="190"/>
      <c r="C198" s="191"/>
      <c r="D198" s="184" t="s">
        <v>160</v>
      </c>
      <c r="E198" s="192" t="s">
        <v>19</v>
      </c>
      <c r="F198" s="193" t="s">
        <v>161</v>
      </c>
      <c r="G198" s="191"/>
      <c r="H198" s="192" t="s">
        <v>19</v>
      </c>
      <c r="I198" s="194"/>
      <c r="J198" s="191"/>
      <c r="K198" s="191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160</v>
      </c>
      <c r="AU198" s="199" t="s">
        <v>86</v>
      </c>
      <c r="AV198" s="13" t="s">
        <v>84</v>
      </c>
      <c r="AW198" s="13" t="s">
        <v>37</v>
      </c>
      <c r="AX198" s="13" t="s">
        <v>76</v>
      </c>
      <c r="AY198" s="199" t="s">
        <v>148</v>
      </c>
    </row>
    <row r="199" spans="1:65" s="14" customFormat="1" ht="11.25">
      <c r="B199" s="200"/>
      <c r="C199" s="201"/>
      <c r="D199" s="184" t="s">
        <v>160</v>
      </c>
      <c r="E199" s="202" t="s">
        <v>19</v>
      </c>
      <c r="F199" s="203" t="s">
        <v>291</v>
      </c>
      <c r="G199" s="201"/>
      <c r="H199" s="204">
        <v>12.57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160</v>
      </c>
      <c r="AU199" s="210" t="s">
        <v>86</v>
      </c>
      <c r="AV199" s="14" t="s">
        <v>86</v>
      </c>
      <c r="AW199" s="14" t="s">
        <v>37</v>
      </c>
      <c r="AX199" s="14" t="s">
        <v>84</v>
      </c>
      <c r="AY199" s="210" t="s">
        <v>148</v>
      </c>
    </row>
    <row r="200" spans="1:65" s="12" customFormat="1" ht="22.9" customHeight="1">
      <c r="B200" s="155"/>
      <c r="C200" s="156"/>
      <c r="D200" s="157" t="s">
        <v>75</v>
      </c>
      <c r="E200" s="169" t="s">
        <v>154</v>
      </c>
      <c r="F200" s="169" t="s">
        <v>292</v>
      </c>
      <c r="G200" s="156"/>
      <c r="H200" s="156"/>
      <c r="I200" s="159"/>
      <c r="J200" s="170">
        <f>BK200</f>
        <v>0</v>
      </c>
      <c r="K200" s="156"/>
      <c r="L200" s="161"/>
      <c r="M200" s="162"/>
      <c r="N200" s="163"/>
      <c r="O200" s="163"/>
      <c r="P200" s="164">
        <f>SUM(P201:P208)</f>
        <v>0</v>
      </c>
      <c r="Q200" s="163"/>
      <c r="R200" s="164">
        <f>SUM(R201:R208)</f>
        <v>0</v>
      </c>
      <c r="S200" s="163"/>
      <c r="T200" s="165">
        <f>SUM(T201:T208)</f>
        <v>0</v>
      </c>
      <c r="AR200" s="166" t="s">
        <v>84</v>
      </c>
      <c r="AT200" s="167" t="s">
        <v>75</v>
      </c>
      <c r="AU200" s="167" t="s">
        <v>84</v>
      </c>
      <c r="AY200" s="166" t="s">
        <v>148</v>
      </c>
      <c r="BK200" s="168">
        <f>SUM(BK201:BK208)</f>
        <v>0</v>
      </c>
    </row>
    <row r="201" spans="1:65" s="2" customFormat="1" ht="14.45" customHeight="1">
      <c r="A201" s="35"/>
      <c r="B201" s="36"/>
      <c r="C201" s="171" t="s">
        <v>293</v>
      </c>
      <c r="D201" s="171" t="s">
        <v>150</v>
      </c>
      <c r="E201" s="172" t="s">
        <v>294</v>
      </c>
      <c r="F201" s="173" t="s">
        <v>295</v>
      </c>
      <c r="G201" s="174" t="s">
        <v>89</v>
      </c>
      <c r="H201" s="175">
        <v>2.3460000000000001</v>
      </c>
      <c r="I201" s="176"/>
      <c r="J201" s="177">
        <f>ROUND(I201*H201,2)</f>
        <v>0</v>
      </c>
      <c r="K201" s="173" t="s">
        <v>153</v>
      </c>
      <c r="L201" s="40"/>
      <c r="M201" s="178" t="s">
        <v>19</v>
      </c>
      <c r="N201" s="179" t="s">
        <v>47</v>
      </c>
      <c r="O201" s="65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154</v>
      </c>
      <c r="AT201" s="182" t="s">
        <v>150</v>
      </c>
      <c r="AU201" s="182" t="s">
        <v>86</v>
      </c>
      <c r="AY201" s="18" t="s">
        <v>148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84</v>
      </c>
      <c r="BK201" s="183">
        <f>ROUND(I201*H201,2)</f>
        <v>0</v>
      </c>
      <c r="BL201" s="18" t="s">
        <v>154</v>
      </c>
      <c r="BM201" s="182" t="s">
        <v>296</v>
      </c>
    </row>
    <row r="202" spans="1:65" s="2" customFormat="1" ht="11.25">
      <c r="A202" s="35"/>
      <c r="B202" s="36"/>
      <c r="C202" s="37"/>
      <c r="D202" s="184" t="s">
        <v>156</v>
      </c>
      <c r="E202" s="37"/>
      <c r="F202" s="185" t="s">
        <v>297</v>
      </c>
      <c r="G202" s="37"/>
      <c r="H202" s="37"/>
      <c r="I202" s="186"/>
      <c r="J202" s="37"/>
      <c r="K202" s="37"/>
      <c r="L202" s="40"/>
      <c r="M202" s="187"/>
      <c r="N202" s="188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156</v>
      </c>
      <c r="AU202" s="18" t="s">
        <v>86</v>
      </c>
    </row>
    <row r="203" spans="1:65" s="2" customFormat="1" ht="39">
      <c r="A203" s="35"/>
      <c r="B203" s="36"/>
      <c r="C203" s="37"/>
      <c r="D203" s="184" t="s">
        <v>158</v>
      </c>
      <c r="E203" s="37"/>
      <c r="F203" s="189" t="s">
        <v>298</v>
      </c>
      <c r="G203" s="37"/>
      <c r="H203" s="37"/>
      <c r="I203" s="186"/>
      <c r="J203" s="37"/>
      <c r="K203" s="37"/>
      <c r="L203" s="40"/>
      <c r="M203" s="187"/>
      <c r="N203" s="188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158</v>
      </c>
      <c r="AU203" s="18" t="s">
        <v>86</v>
      </c>
    </row>
    <row r="204" spans="1:65" s="2" customFormat="1" ht="19.5">
      <c r="A204" s="35"/>
      <c r="B204" s="36"/>
      <c r="C204" s="37"/>
      <c r="D204" s="184" t="s">
        <v>240</v>
      </c>
      <c r="E204" s="37"/>
      <c r="F204" s="189" t="s">
        <v>299</v>
      </c>
      <c r="G204" s="37"/>
      <c r="H204" s="37"/>
      <c r="I204" s="186"/>
      <c r="J204" s="37"/>
      <c r="K204" s="37"/>
      <c r="L204" s="40"/>
      <c r="M204" s="187"/>
      <c r="N204" s="188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240</v>
      </c>
      <c r="AU204" s="18" t="s">
        <v>86</v>
      </c>
    </row>
    <row r="205" spans="1:65" s="13" customFormat="1" ht="11.25">
      <c r="B205" s="190"/>
      <c r="C205" s="191"/>
      <c r="D205" s="184" t="s">
        <v>160</v>
      </c>
      <c r="E205" s="192" t="s">
        <v>19</v>
      </c>
      <c r="F205" s="193" t="s">
        <v>161</v>
      </c>
      <c r="G205" s="191"/>
      <c r="H205" s="192" t="s">
        <v>19</v>
      </c>
      <c r="I205" s="194"/>
      <c r="J205" s="191"/>
      <c r="K205" s="191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160</v>
      </c>
      <c r="AU205" s="199" t="s">
        <v>86</v>
      </c>
      <c r="AV205" s="13" t="s">
        <v>84</v>
      </c>
      <c r="AW205" s="13" t="s">
        <v>37</v>
      </c>
      <c r="AX205" s="13" t="s">
        <v>76</v>
      </c>
      <c r="AY205" s="199" t="s">
        <v>148</v>
      </c>
    </row>
    <row r="206" spans="1:65" s="14" customFormat="1" ht="11.25">
      <c r="B206" s="200"/>
      <c r="C206" s="201"/>
      <c r="D206" s="184" t="s">
        <v>160</v>
      </c>
      <c r="E206" s="202" t="s">
        <v>19</v>
      </c>
      <c r="F206" s="203" t="s">
        <v>300</v>
      </c>
      <c r="G206" s="201"/>
      <c r="H206" s="204">
        <v>0.88800000000000001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160</v>
      </c>
      <c r="AU206" s="210" t="s">
        <v>86</v>
      </c>
      <c r="AV206" s="14" t="s">
        <v>86</v>
      </c>
      <c r="AW206" s="14" t="s">
        <v>37</v>
      </c>
      <c r="AX206" s="14" t="s">
        <v>76</v>
      </c>
      <c r="AY206" s="210" t="s">
        <v>148</v>
      </c>
    </row>
    <row r="207" spans="1:65" s="14" customFormat="1" ht="11.25">
      <c r="B207" s="200"/>
      <c r="C207" s="201"/>
      <c r="D207" s="184" t="s">
        <v>160</v>
      </c>
      <c r="E207" s="202" t="s">
        <v>19</v>
      </c>
      <c r="F207" s="203" t="s">
        <v>301</v>
      </c>
      <c r="G207" s="201"/>
      <c r="H207" s="204">
        <v>1.458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160</v>
      </c>
      <c r="AU207" s="210" t="s">
        <v>86</v>
      </c>
      <c r="AV207" s="14" t="s">
        <v>86</v>
      </c>
      <c r="AW207" s="14" t="s">
        <v>37</v>
      </c>
      <c r="AX207" s="14" t="s">
        <v>76</v>
      </c>
      <c r="AY207" s="210" t="s">
        <v>148</v>
      </c>
    </row>
    <row r="208" spans="1:65" s="15" customFormat="1" ht="11.25">
      <c r="B208" s="211"/>
      <c r="C208" s="212"/>
      <c r="D208" s="184" t="s">
        <v>160</v>
      </c>
      <c r="E208" s="213" t="s">
        <v>302</v>
      </c>
      <c r="F208" s="214" t="s">
        <v>172</v>
      </c>
      <c r="G208" s="212"/>
      <c r="H208" s="215">
        <v>2.3460000000000001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160</v>
      </c>
      <c r="AU208" s="221" t="s">
        <v>86</v>
      </c>
      <c r="AV208" s="15" t="s">
        <v>154</v>
      </c>
      <c r="AW208" s="15" t="s">
        <v>37</v>
      </c>
      <c r="AX208" s="15" t="s">
        <v>84</v>
      </c>
      <c r="AY208" s="221" t="s">
        <v>148</v>
      </c>
    </row>
    <row r="209" spans="1:65" s="12" customFormat="1" ht="22.9" customHeight="1">
      <c r="B209" s="155"/>
      <c r="C209" s="156"/>
      <c r="D209" s="157" t="s">
        <v>75</v>
      </c>
      <c r="E209" s="169" t="s">
        <v>219</v>
      </c>
      <c r="F209" s="169" t="s">
        <v>303</v>
      </c>
      <c r="G209" s="156"/>
      <c r="H209" s="156"/>
      <c r="I209" s="159"/>
      <c r="J209" s="170">
        <f>BK209</f>
        <v>0</v>
      </c>
      <c r="K209" s="156"/>
      <c r="L209" s="161"/>
      <c r="M209" s="162"/>
      <c r="N209" s="163"/>
      <c r="O209" s="163"/>
      <c r="P209" s="164">
        <f>SUM(P210:P289)</f>
        <v>0</v>
      </c>
      <c r="Q209" s="163"/>
      <c r="R209" s="164">
        <f>SUM(R210:R289)</f>
        <v>1.0770964000000003</v>
      </c>
      <c r="S209" s="163"/>
      <c r="T209" s="165">
        <f>SUM(T210:T289)</f>
        <v>0.28000000000000003</v>
      </c>
      <c r="AR209" s="166" t="s">
        <v>84</v>
      </c>
      <c r="AT209" s="167" t="s">
        <v>75</v>
      </c>
      <c r="AU209" s="167" t="s">
        <v>84</v>
      </c>
      <c r="AY209" s="166" t="s">
        <v>148</v>
      </c>
      <c r="BK209" s="168">
        <f>SUM(BK210:BK289)</f>
        <v>0</v>
      </c>
    </row>
    <row r="210" spans="1:65" s="2" customFormat="1" ht="14.45" customHeight="1">
      <c r="A210" s="35"/>
      <c r="B210" s="36"/>
      <c r="C210" s="171" t="s">
        <v>304</v>
      </c>
      <c r="D210" s="171" t="s">
        <v>150</v>
      </c>
      <c r="E210" s="172" t="s">
        <v>305</v>
      </c>
      <c r="F210" s="173" t="s">
        <v>306</v>
      </c>
      <c r="G210" s="174" t="s">
        <v>93</v>
      </c>
      <c r="H210" s="175">
        <v>27.3</v>
      </c>
      <c r="I210" s="176"/>
      <c r="J210" s="177">
        <f>ROUND(I210*H210,2)</f>
        <v>0</v>
      </c>
      <c r="K210" s="173" t="s">
        <v>153</v>
      </c>
      <c r="L210" s="40"/>
      <c r="M210" s="178" t="s">
        <v>19</v>
      </c>
      <c r="N210" s="179" t="s">
        <v>47</v>
      </c>
      <c r="O210" s="65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2" t="s">
        <v>154</v>
      </c>
      <c r="AT210" s="182" t="s">
        <v>150</v>
      </c>
      <c r="AU210" s="182" t="s">
        <v>86</v>
      </c>
      <c r="AY210" s="18" t="s">
        <v>148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84</v>
      </c>
      <c r="BK210" s="183">
        <f>ROUND(I210*H210,2)</f>
        <v>0</v>
      </c>
      <c r="BL210" s="18" t="s">
        <v>154</v>
      </c>
      <c r="BM210" s="182" t="s">
        <v>307</v>
      </c>
    </row>
    <row r="211" spans="1:65" s="2" customFormat="1" ht="19.5">
      <c r="A211" s="35"/>
      <c r="B211" s="36"/>
      <c r="C211" s="37"/>
      <c r="D211" s="184" t="s">
        <v>156</v>
      </c>
      <c r="E211" s="37"/>
      <c r="F211" s="185" t="s">
        <v>308</v>
      </c>
      <c r="G211" s="37"/>
      <c r="H211" s="37"/>
      <c r="I211" s="186"/>
      <c r="J211" s="37"/>
      <c r="K211" s="37"/>
      <c r="L211" s="40"/>
      <c r="M211" s="187"/>
      <c r="N211" s="188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156</v>
      </c>
      <c r="AU211" s="18" t="s">
        <v>86</v>
      </c>
    </row>
    <row r="212" spans="1:65" s="2" customFormat="1" ht="68.25">
      <c r="A212" s="35"/>
      <c r="B212" s="36"/>
      <c r="C212" s="37"/>
      <c r="D212" s="184" t="s">
        <v>158</v>
      </c>
      <c r="E212" s="37"/>
      <c r="F212" s="189" t="s">
        <v>309</v>
      </c>
      <c r="G212" s="37"/>
      <c r="H212" s="37"/>
      <c r="I212" s="186"/>
      <c r="J212" s="37"/>
      <c r="K212" s="37"/>
      <c r="L212" s="40"/>
      <c r="M212" s="187"/>
      <c r="N212" s="188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158</v>
      </c>
      <c r="AU212" s="18" t="s">
        <v>86</v>
      </c>
    </row>
    <row r="213" spans="1:65" s="14" customFormat="1" ht="11.25">
      <c r="B213" s="200"/>
      <c r="C213" s="201"/>
      <c r="D213" s="184" t="s">
        <v>160</v>
      </c>
      <c r="E213" s="202" t="s">
        <v>91</v>
      </c>
      <c r="F213" s="203" t="s">
        <v>310</v>
      </c>
      <c r="G213" s="201"/>
      <c r="H213" s="204">
        <v>27.3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160</v>
      </c>
      <c r="AU213" s="210" t="s">
        <v>86</v>
      </c>
      <c r="AV213" s="14" t="s">
        <v>86</v>
      </c>
      <c r="AW213" s="14" t="s">
        <v>37</v>
      </c>
      <c r="AX213" s="14" t="s">
        <v>84</v>
      </c>
      <c r="AY213" s="210" t="s">
        <v>148</v>
      </c>
    </row>
    <row r="214" spans="1:65" s="2" customFormat="1" ht="14.45" customHeight="1">
      <c r="A214" s="35"/>
      <c r="B214" s="36"/>
      <c r="C214" s="222" t="s">
        <v>311</v>
      </c>
      <c r="D214" s="222" t="s">
        <v>258</v>
      </c>
      <c r="E214" s="223" t="s">
        <v>312</v>
      </c>
      <c r="F214" s="224" t="s">
        <v>313</v>
      </c>
      <c r="G214" s="225" t="s">
        <v>93</v>
      </c>
      <c r="H214" s="226">
        <v>27.71</v>
      </c>
      <c r="I214" s="227"/>
      <c r="J214" s="228">
        <f>ROUND(I214*H214,2)</f>
        <v>0</v>
      </c>
      <c r="K214" s="224" t="s">
        <v>153</v>
      </c>
      <c r="L214" s="229"/>
      <c r="M214" s="230" t="s">
        <v>19</v>
      </c>
      <c r="N214" s="231" t="s">
        <v>47</v>
      </c>
      <c r="O214" s="65"/>
      <c r="P214" s="180">
        <f>O214*H214</f>
        <v>0</v>
      </c>
      <c r="Q214" s="180">
        <v>1.8000000000000001E-4</v>
      </c>
      <c r="R214" s="180">
        <f>Q214*H214</f>
        <v>4.9878000000000006E-3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219</v>
      </c>
      <c r="AT214" s="182" t="s">
        <v>258</v>
      </c>
      <c r="AU214" s="182" t="s">
        <v>86</v>
      </c>
      <c r="AY214" s="18" t="s">
        <v>148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84</v>
      </c>
      <c r="BK214" s="183">
        <f>ROUND(I214*H214,2)</f>
        <v>0</v>
      </c>
      <c r="BL214" s="18" t="s">
        <v>154</v>
      </c>
      <c r="BM214" s="182" t="s">
        <v>314</v>
      </c>
    </row>
    <row r="215" spans="1:65" s="2" customFormat="1" ht="11.25">
      <c r="A215" s="35"/>
      <c r="B215" s="36"/>
      <c r="C215" s="37"/>
      <c r="D215" s="184" t="s">
        <v>156</v>
      </c>
      <c r="E215" s="37"/>
      <c r="F215" s="185" t="s">
        <v>313</v>
      </c>
      <c r="G215" s="37"/>
      <c r="H215" s="37"/>
      <c r="I215" s="186"/>
      <c r="J215" s="37"/>
      <c r="K215" s="37"/>
      <c r="L215" s="40"/>
      <c r="M215" s="187"/>
      <c r="N215" s="188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156</v>
      </c>
      <c r="AU215" s="18" t="s">
        <v>86</v>
      </c>
    </row>
    <row r="216" spans="1:65" s="14" customFormat="1" ht="11.25">
      <c r="B216" s="200"/>
      <c r="C216" s="201"/>
      <c r="D216" s="184" t="s">
        <v>160</v>
      </c>
      <c r="E216" s="202" t="s">
        <v>19</v>
      </c>
      <c r="F216" s="203" t="s">
        <v>315</v>
      </c>
      <c r="G216" s="201"/>
      <c r="H216" s="204">
        <v>27.71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160</v>
      </c>
      <c r="AU216" s="210" t="s">
        <v>86</v>
      </c>
      <c r="AV216" s="14" t="s">
        <v>86</v>
      </c>
      <c r="AW216" s="14" t="s">
        <v>37</v>
      </c>
      <c r="AX216" s="14" t="s">
        <v>84</v>
      </c>
      <c r="AY216" s="210" t="s">
        <v>148</v>
      </c>
    </row>
    <row r="217" spans="1:65" s="2" customFormat="1" ht="14.45" customHeight="1">
      <c r="A217" s="35"/>
      <c r="B217" s="36"/>
      <c r="C217" s="171" t="s">
        <v>316</v>
      </c>
      <c r="D217" s="171" t="s">
        <v>150</v>
      </c>
      <c r="E217" s="172" t="s">
        <v>317</v>
      </c>
      <c r="F217" s="173" t="s">
        <v>318</v>
      </c>
      <c r="G217" s="174" t="s">
        <v>93</v>
      </c>
      <c r="H217" s="175">
        <v>14</v>
      </c>
      <c r="I217" s="176"/>
      <c r="J217" s="177">
        <f>ROUND(I217*H217,2)</f>
        <v>0</v>
      </c>
      <c r="K217" s="173" t="s">
        <v>153</v>
      </c>
      <c r="L217" s="40"/>
      <c r="M217" s="178" t="s">
        <v>19</v>
      </c>
      <c r="N217" s="179" t="s">
        <v>47</v>
      </c>
      <c r="O217" s="65"/>
      <c r="P217" s="180">
        <f>O217*H217</f>
        <v>0</v>
      </c>
      <c r="Q217" s="180">
        <v>0</v>
      </c>
      <c r="R217" s="180">
        <f>Q217*H217</f>
        <v>0</v>
      </c>
      <c r="S217" s="180">
        <v>5.0000000000000001E-3</v>
      </c>
      <c r="T217" s="181">
        <f>S217*H217</f>
        <v>7.0000000000000007E-2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2" t="s">
        <v>154</v>
      </c>
      <c r="AT217" s="182" t="s">
        <v>150</v>
      </c>
      <c r="AU217" s="182" t="s">
        <v>86</v>
      </c>
      <c r="AY217" s="18" t="s">
        <v>148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84</v>
      </c>
      <c r="BK217" s="183">
        <f>ROUND(I217*H217,2)</f>
        <v>0</v>
      </c>
      <c r="BL217" s="18" t="s">
        <v>154</v>
      </c>
      <c r="BM217" s="182" t="s">
        <v>319</v>
      </c>
    </row>
    <row r="218" spans="1:65" s="2" customFormat="1" ht="11.25">
      <c r="A218" s="35"/>
      <c r="B218" s="36"/>
      <c r="C218" s="37"/>
      <c r="D218" s="184" t="s">
        <v>156</v>
      </c>
      <c r="E218" s="37"/>
      <c r="F218" s="185" t="s">
        <v>320</v>
      </c>
      <c r="G218" s="37"/>
      <c r="H218" s="37"/>
      <c r="I218" s="186"/>
      <c r="J218" s="37"/>
      <c r="K218" s="37"/>
      <c r="L218" s="40"/>
      <c r="M218" s="187"/>
      <c r="N218" s="188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156</v>
      </c>
      <c r="AU218" s="18" t="s">
        <v>86</v>
      </c>
    </row>
    <row r="219" spans="1:65" s="2" customFormat="1" ht="39">
      <c r="A219" s="35"/>
      <c r="B219" s="36"/>
      <c r="C219" s="37"/>
      <c r="D219" s="184" t="s">
        <v>158</v>
      </c>
      <c r="E219" s="37"/>
      <c r="F219" s="189" t="s">
        <v>321</v>
      </c>
      <c r="G219" s="37"/>
      <c r="H219" s="37"/>
      <c r="I219" s="186"/>
      <c r="J219" s="37"/>
      <c r="K219" s="37"/>
      <c r="L219" s="40"/>
      <c r="M219" s="187"/>
      <c r="N219" s="188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158</v>
      </c>
      <c r="AU219" s="18" t="s">
        <v>86</v>
      </c>
    </row>
    <row r="220" spans="1:65" s="14" customFormat="1" ht="11.25">
      <c r="B220" s="200"/>
      <c r="C220" s="201"/>
      <c r="D220" s="184" t="s">
        <v>160</v>
      </c>
      <c r="E220" s="202" t="s">
        <v>19</v>
      </c>
      <c r="F220" s="203" t="s">
        <v>322</v>
      </c>
      <c r="G220" s="201"/>
      <c r="H220" s="204">
        <v>14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160</v>
      </c>
      <c r="AU220" s="210" t="s">
        <v>86</v>
      </c>
      <c r="AV220" s="14" t="s">
        <v>86</v>
      </c>
      <c r="AW220" s="14" t="s">
        <v>37</v>
      </c>
      <c r="AX220" s="14" t="s">
        <v>76</v>
      </c>
      <c r="AY220" s="210" t="s">
        <v>148</v>
      </c>
    </row>
    <row r="221" spans="1:65" s="15" customFormat="1" ht="11.25">
      <c r="B221" s="211"/>
      <c r="C221" s="212"/>
      <c r="D221" s="184" t="s">
        <v>160</v>
      </c>
      <c r="E221" s="213" t="s">
        <v>102</v>
      </c>
      <c r="F221" s="214" t="s">
        <v>172</v>
      </c>
      <c r="G221" s="212"/>
      <c r="H221" s="215">
        <v>14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160</v>
      </c>
      <c r="AU221" s="221" t="s">
        <v>86</v>
      </c>
      <c r="AV221" s="15" t="s">
        <v>154</v>
      </c>
      <c r="AW221" s="15" t="s">
        <v>37</v>
      </c>
      <c r="AX221" s="15" t="s">
        <v>84</v>
      </c>
      <c r="AY221" s="221" t="s">
        <v>148</v>
      </c>
    </row>
    <row r="222" spans="1:65" s="2" customFormat="1" ht="14.45" customHeight="1">
      <c r="A222" s="35"/>
      <c r="B222" s="36"/>
      <c r="C222" s="171" t="s">
        <v>7</v>
      </c>
      <c r="D222" s="171" t="s">
        <v>150</v>
      </c>
      <c r="E222" s="172" t="s">
        <v>323</v>
      </c>
      <c r="F222" s="173" t="s">
        <v>324</v>
      </c>
      <c r="G222" s="174" t="s">
        <v>93</v>
      </c>
      <c r="H222" s="175">
        <v>16.2</v>
      </c>
      <c r="I222" s="176"/>
      <c r="J222" s="177">
        <f>ROUND(I222*H222,2)</f>
        <v>0</v>
      </c>
      <c r="K222" s="173" t="s">
        <v>153</v>
      </c>
      <c r="L222" s="40"/>
      <c r="M222" s="178" t="s">
        <v>19</v>
      </c>
      <c r="N222" s="179" t="s">
        <v>47</v>
      </c>
      <c r="O222" s="65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2" t="s">
        <v>154</v>
      </c>
      <c r="AT222" s="182" t="s">
        <v>150</v>
      </c>
      <c r="AU222" s="182" t="s">
        <v>86</v>
      </c>
      <c r="AY222" s="18" t="s">
        <v>148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84</v>
      </c>
      <c r="BK222" s="183">
        <f>ROUND(I222*H222,2)</f>
        <v>0</v>
      </c>
      <c r="BL222" s="18" t="s">
        <v>154</v>
      </c>
      <c r="BM222" s="182" t="s">
        <v>325</v>
      </c>
    </row>
    <row r="223" spans="1:65" s="2" customFormat="1" ht="19.5">
      <c r="A223" s="35"/>
      <c r="B223" s="36"/>
      <c r="C223" s="37"/>
      <c r="D223" s="184" t="s">
        <v>156</v>
      </c>
      <c r="E223" s="37"/>
      <c r="F223" s="185" t="s">
        <v>326</v>
      </c>
      <c r="G223" s="37"/>
      <c r="H223" s="37"/>
      <c r="I223" s="186"/>
      <c r="J223" s="37"/>
      <c r="K223" s="37"/>
      <c r="L223" s="40"/>
      <c r="M223" s="187"/>
      <c r="N223" s="188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156</v>
      </c>
      <c r="AU223" s="18" t="s">
        <v>86</v>
      </c>
    </row>
    <row r="224" spans="1:65" s="2" customFormat="1" ht="68.25">
      <c r="A224" s="35"/>
      <c r="B224" s="36"/>
      <c r="C224" s="37"/>
      <c r="D224" s="184" t="s">
        <v>158</v>
      </c>
      <c r="E224" s="37"/>
      <c r="F224" s="189" t="s">
        <v>309</v>
      </c>
      <c r="G224" s="37"/>
      <c r="H224" s="37"/>
      <c r="I224" s="186"/>
      <c r="J224" s="37"/>
      <c r="K224" s="37"/>
      <c r="L224" s="40"/>
      <c r="M224" s="187"/>
      <c r="N224" s="188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158</v>
      </c>
      <c r="AU224" s="18" t="s">
        <v>86</v>
      </c>
    </row>
    <row r="225" spans="1:65" s="13" customFormat="1" ht="11.25">
      <c r="B225" s="190"/>
      <c r="C225" s="191"/>
      <c r="D225" s="184" t="s">
        <v>160</v>
      </c>
      <c r="E225" s="192" t="s">
        <v>19</v>
      </c>
      <c r="F225" s="193" t="s">
        <v>327</v>
      </c>
      <c r="G225" s="191"/>
      <c r="H225" s="192" t="s">
        <v>19</v>
      </c>
      <c r="I225" s="194"/>
      <c r="J225" s="191"/>
      <c r="K225" s="191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160</v>
      </c>
      <c r="AU225" s="199" t="s">
        <v>86</v>
      </c>
      <c r="AV225" s="13" t="s">
        <v>84</v>
      </c>
      <c r="AW225" s="13" t="s">
        <v>37</v>
      </c>
      <c r="AX225" s="13" t="s">
        <v>76</v>
      </c>
      <c r="AY225" s="199" t="s">
        <v>148</v>
      </c>
    </row>
    <row r="226" spans="1:65" s="14" customFormat="1" ht="11.25">
      <c r="B226" s="200"/>
      <c r="C226" s="201"/>
      <c r="D226" s="184" t="s">
        <v>160</v>
      </c>
      <c r="E226" s="202" t="s">
        <v>19</v>
      </c>
      <c r="F226" s="203" t="s">
        <v>328</v>
      </c>
      <c r="G226" s="201"/>
      <c r="H226" s="204">
        <v>16.2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160</v>
      </c>
      <c r="AU226" s="210" t="s">
        <v>86</v>
      </c>
      <c r="AV226" s="14" t="s">
        <v>86</v>
      </c>
      <c r="AW226" s="14" t="s">
        <v>37</v>
      </c>
      <c r="AX226" s="14" t="s">
        <v>76</v>
      </c>
      <c r="AY226" s="210" t="s">
        <v>148</v>
      </c>
    </row>
    <row r="227" spans="1:65" s="15" customFormat="1" ht="11.25">
      <c r="B227" s="211"/>
      <c r="C227" s="212"/>
      <c r="D227" s="184" t="s">
        <v>160</v>
      </c>
      <c r="E227" s="213" t="s">
        <v>96</v>
      </c>
      <c r="F227" s="214" t="s">
        <v>172</v>
      </c>
      <c r="G227" s="212"/>
      <c r="H227" s="215">
        <v>16.2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160</v>
      </c>
      <c r="AU227" s="221" t="s">
        <v>86</v>
      </c>
      <c r="AV227" s="15" t="s">
        <v>154</v>
      </c>
      <c r="AW227" s="15" t="s">
        <v>37</v>
      </c>
      <c r="AX227" s="15" t="s">
        <v>84</v>
      </c>
      <c r="AY227" s="221" t="s">
        <v>148</v>
      </c>
    </row>
    <row r="228" spans="1:65" s="2" customFormat="1" ht="14.45" customHeight="1">
      <c r="A228" s="35"/>
      <c r="B228" s="36"/>
      <c r="C228" s="222" t="s">
        <v>329</v>
      </c>
      <c r="D228" s="222" t="s">
        <v>258</v>
      </c>
      <c r="E228" s="223" t="s">
        <v>330</v>
      </c>
      <c r="F228" s="224" t="s">
        <v>331</v>
      </c>
      <c r="G228" s="225" t="s">
        <v>93</v>
      </c>
      <c r="H228" s="226">
        <v>16.690000000000001</v>
      </c>
      <c r="I228" s="227"/>
      <c r="J228" s="228">
        <f>ROUND(I228*H228,2)</f>
        <v>0</v>
      </c>
      <c r="K228" s="224" t="s">
        <v>153</v>
      </c>
      <c r="L228" s="229"/>
      <c r="M228" s="230" t="s">
        <v>19</v>
      </c>
      <c r="N228" s="231" t="s">
        <v>47</v>
      </c>
      <c r="O228" s="65"/>
      <c r="P228" s="180">
        <f>O228*H228</f>
        <v>0</v>
      </c>
      <c r="Q228" s="180">
        <v>6.7400000000000003E-3</v>
      </c>
      <c r="R228" s="180">
        <f>Q228*H228</f>
        <v>0.11249060000000001</v>
      </c>
      <c r="S228" s="180">
        <v>0</v>
      </c>
      <c r="T228" s="18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2" t="s">
        <v>219</v>
      </c>
      <c r="AT228" s="182" t="s">
        <v>258</v>
      </c>
      <c r="AU228" s="182" t="s">
        <v>86</v>
      </c>
      <c r="AY228" s="18" t="s">
        <v>148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8" t="s">
        <v>84</v>
      </c>
      <c r="BK228" s="183">
        <f>ROUND(I228*H228,2)</f>
        <v>0</v>
      </c>
      <c r="BL228" s="18" t="s">
        <v>154</v>
      </c>
      <c r="BM228" s="182" t="s">
        <v>332</v>
      </c>
    </row>
    <row r="229" spans="1:65" s="2" customFormat="1" ht="11.25">
      <c r="A229" s="35"/>
      <c r="B229" s="36"/>
      <c r="C229" s="37"/>
      <c r="D229" s="184" t="s">
        <v>156</v>
      </c>
      <c r="E229" s="37"/>
      <c r="F229" s="185" t="s">
        <v>331</v>
      </c>
      <c r="G229" s="37"/>
      <c r="H229" s="37"/>
      <c r="I229" s="186"/>
      <c r="J229" s="37"/>
      <c r="K229" s="37"/>
      <c r="L229" s="40"/>
      <c r="M229" s="187"/>
      <c r="N229" s="188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156</v>
      </c>
      <c r="AU229" s="18" t="s">
        <v>86</v>
      </c>
    </row>
    <row r="230" spans="1:65" s="14" customFormat="1" ht="11.25">
      <c r="B230" s="200"/>
      <c r="C230" s="201"/>
      <c r="D230" s="184" t="s">
        <v>160</v>
      </c>
      <c r="E230" s="202" t="s">
        <v>19</v>
      </c>
      <c r="F230" s="203" t="s">
        <v>333</v>
      </c>
      <c r="G230" s="201"/>
      <c r="H230" s="204">
        <v>16.443000000000001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160</v>
      </c>
      <c r="AU230" s="210" t="s">
        <v>86</v>
      </c>
      <c r="AV230" s="14" t="s">
        <v>86</v>
      </c>
      <c r="AW230" s="14" t="s">
        <v>37</v>
      </c>
      <c r="AX230" s="14" t="s">
        <v>84</v>
      </c>
      <c r="AY230" s="210" t="s">
        <v>148</v>
      </c>
    </row>
    <row r="231" spans="1:65" s="14" customFormat="1" ht="11.25">
      <c r="B231" s="200"/>
      <c r="C231" s="201"/>
      <c r="D231" s="184" t="s">
        <v>160</v>
      </c>
      <c r="E231" s="201"/>
      <c r="F231" s="203" t="s">
        <v>334</v>
      </c>
      <c r="G231" s="201"/>
      <c r="H231" s="204">
        <v>16.690000000000001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160</v>
      </c>
      <c r="AU231" s="210" t="s">
        <v>86</v>
      </c>
      <c r="AV231" s="14" t="s">
        <v>86</v>
      </c>
      <c r="AW231" s="14" t="s">
        <v>4</v>
      </c>
      <c r="AX231" s="14" t="s">
        <v>84</v>
      </c>
      <c r="AY231" s="210" t="s">
        <v>148</v>
      </c>
    </row>
    <row r="232" spans="1:65" s="2" customFormat="1" ht="14.45" customHeight="1">
      <c r="A232" s="35"/>
      <c r="B232" s="36"/>
      <c r="C232" s="171" t="s">
        <v>335</v>
      </c>
      <c r="D232" s="171" t="s">
        <v>150</v>
      </c>
      <c r="E232" s="172" t="s">
        <v>336</v>
      </c>
      <c r="F232" s="173" t="s">
        <v>337</v>
      </c>
      <c r="G232" s="174" t="s">
        <v>93</v>
      </c>
      <c r="H232" s="175">
        <v>14</v>
      </c>
      <c r="I232" s="176"/>
      <c r="J232" s="177">
        <f>ROUND(I232*H232,2)</f>
        <v>0</v>
      </c>
      <c r="K232" s="173" t="s">
        <v>153</v>
      </c>
      <c r="L232" s="40"/>
      <c r="M232" s="178" t="s">
        <v>19</v>
      </c>
      <c r="N232" s="179" t="s">
        <v>47</v>
      </c>
      <c r="O232" s="65"/>
      <c r="P232" s="180">
        <f>O232*H232</f>
        <v>0</v>
      </c>
      <c r="Q232" s="180">
        <v>0</v>
      </c>
      <c r="R232" s="180">
        <f>Q232*H232</f>
        <v>0</v>
      </c>
      <c r="S232" s="180">
        <v>1.4999999999999999E-2</v>
      </c>
      <c r="T232" s="181">
        <f>S232*H232</f>
        <v>0.21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2" t="s">
        <v>154</v>
      </c>
      <c r="AT232" s="182" t="s">
        <v>150</v>
      </c>
      <c r="AU232" s="182" t="s">
        <v>86</v>
      </c>
      <c r="AY232" s="18" t="s">
        <v>148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84</v>
      </c>
      <c r="BK232" s="183">
        <f>ROUND(I232*H232,2)</f>
        <v>0</v>
      </c>
      <c r="BL232" s="18" t="s">
        <v>154</v>
      </c>
      <c r="BM232" s="182" t="s">
        <v>338</v>
      </c>
    </row>
    <row r="233" spans="1:65" s="2" customFormat="1" ht="11.25">
      <c r="A233" s="35"/>
      <c r="B233" s="36"/>
      <c r="C233" s="37"/>
      <c r="D233" s="184" t="s">
        <v>156</v>
      </c>
      <c r="E233" s="37"/>
      <c r="F233" s="185" t="s">
        <v>339</v>
      </c>
      <c r="G233" s="37"/>
      <c r="H233" s="37"/>
      <c r="I233" s="186"/>
      <c r="J233" s="37"/>
      <c r="K233" s="37"/>
      <c r="L233" s="40"/>
      <c r="M233" s="187"/>
      <c r="N233" s="188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156</v>
      </c>
      <c r="AU233" s="18" t="s">
        <v>86</v>
      </c>
    </row>
    <row r="234" spans="1:65" s="2" customFormat="1" ht="39">
      <c r="A234" s="35"/>
      <c r="B234" s="36"/>
      <c r="C234" s="37"/>
      <c r="D234" s="184" t="s">
        <v>158</v>
      </c>
      <c r="E234" s="37"/>
      <c r="F234" s="189" t="s">
        <v>321</v>
      </c>
      <c r="G234" s="37"/>
      <c r="H234" s="37"/>
      <c r="I234" s="186"/>
      <c r="J234" s="37"/>
      <c r="K234" s="37"/>
      <c r="L234" s="40"/>
      <c r="M234" s="187"/>
      <c r="N234" s="188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158</v>
      </c>
      <c r="AU234" s="18" t="s">
        <v>86</v>
      </c>
    </row>
    <row r="235" spans="1:65" s="14" customFormat="1" ht="11.25">
      <c r="B235" s="200"/>
      <c r="C235" s="201"/>
      <c r="D235" s="184" t="s">
        <v>160</v>
      </c>
      <c r="E235" s="202" t="s">
        <v>19</v>
      </c>
      <c r="F235" s="203" t="s">
        <v>340</v>
      </c>
      <c r="G235" s="201"/>
      <c r="H235" s="204">
        <v>14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160</v>
      </c>
      <c r="AU235" s="210" t="s">
        <v>86</v>
      </c>
      <c r="AV235" s="14" t="s">
        <v>86</v>
      </c>
      <c r="AW235" s="14" t="s">
        <v>37</v>
      </c>
      <c r="AX235" s="14" t="s">
        <v>76</v>
      </c>
      <c r="AY235" s="210" t="s">
        <v>148</v>
      </c>
    </row>
    <row r="236" spans="1:65" s="15" customFormat="1" ht="11.25">
      <c r="B236" s="211"/>
      <c r="C236" s="212"/>
      <c r="D236" s="184" t="s">
        <v>160</v>
      </c>
      <c r="E236" s="213" t="s">
        <v>99</v>
      </c>
      <c r="F236" s="214" t="s">
        <v>172</v>
      </c>
      <c r="G236" s="212"/>
      <c r="H236" s="215">
        <v>14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160</v>
      </c>
      <c r="AU236" s="221" t="s">
        <v>86</v>
      </c>
      <c r="AV236" s="15" t="s">
        <v>154</v>
      </c>
      <c r="AW236" s="15" t="s">
        <v>37</v>
      </c>
      <c r="AX236" s="15" t="s">
        <v>84</v>
      </c>
      <c r="AY236" s="221" t="s">
        <v>148</v>
      </c>
    </row>
    <row r="237" spans="1:65" s="2" customFormat="1" ht="14.45" customHeight="1">
      <c r="A237" s="35"/>
      <c r="B237" s="36"/>
      <c r="C237" s="171" t="s">
        <v>341</v>
      </c>
      <c r="D237" s="171" t="s">
        <v>150</v>
      </c>
      <c r="E237" s="172" t="s">
        <v>342</v>
      </c>
      <c r="F237" s="173" t="s">
        <v>343</v>
      </c>
      <c r="G237" s="174" t="s">
        <v>344</v>
      </c>
      <c r="H237" s="175">
        <v>14</v>
      </c>
      <c r="I237" s="176"/>
      <c r="J237" s="177">
        <f>ROUND(I237*H237,2)</f>
        <v>0</v>
      </c>
      <c r="K237" s="173" t="s">
        <v>153</v>
      </c>
      <c r="L237" s="40"/>
      <c r="M237" s="178" t="s">
        <v>19</v>
      </c>
      <c r="N237" s="179" t="s">
        <v>47</v>
      </c>
      <c r="O237" s="65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2" t="s">
        <v>154</v>
      </c>
      <c r="AT237" s="182" t="s">
        <v>150</v>
      </c>
      <c r="AU237" s="182" t="s">
        <v>86</v>
      </c>
      <c r="AY237" s="18" t="s">
        <v>148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84</v>
      </c>
      <c r="BK237" s="183">
        <f>ROUND(I237*H237,2)</f>
        <v>0</v>
      </c>
      <c r="BL237" s="18" t="s">
        <v>154</v>
      </c>
      <c r="BM237" s="182" t="s">
        <v>345</v>
      </c>
    </row>
    <row r="238" spans="1:65" s="2" customFormat="1" ht="19.5">
      <c r="A238" s="35"/>
      <c r="B238" s="36"/>
      <c r="C238" s="37"/>
      <c r="D238" s="184" t="s">
        <v>156</v>
      </c>
      <c r="E238" s="37"/>
      <c r="F238" s="185" t="s">
        <v>346</v>
      </c>
      <c r="G238" s="37"/>
      <c r="H238" s="37"/>
      <c r="I238" s="186"/>
      <c r="J238" s="37"/>
      <c r="K238" s="37"/>
      <c r="L238" s="40"/>
      <c r="M238" s="187"/>
      <c r="N238" s="188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156</v>
      </c>
      <c r="AU238" s="18" t="s">
        <v>86</v>
      </c>
    </row>
    <row r="239" spans="1:65" s="2" customFormat="1" ht="29.25">
      <c r="A239" s="35"/>
      <c r="B239" s="36"/>
      <c r="C239" s="37"/>
      <c r="D239" s="184" t="s">
        <v>158</v>
      </c>
      <c r="E239" s="37"/>
      <c r="F239" s="189" t="s">
        <v>347</v>
      </c>
      <c r="G239" s="37"/>
      <c r="H239" s="37"/>
      <c r="I239" s="186"/>
      <c r="J239" s="37"/>
      <c r="K239" s="37"/>
      <c r="L239" s="40"/>
      <c r="M239" s="187"/>
      <c r="N239" s="188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158</v>
      </c>
      <c r="AU239" s="18" t="s">
        <v>86</v>
      </c>
    </row>
    <row r="240" spans="1:65" s="13" customFormat="1" ht="11.25">
      <c r="B240" s="190"/>
      <c r="C240" s="191"/>
      <c r="D240" s="184" t="s">
        <v>160</v>
      </c>
      <c r="E240" s="192" t="s">
        <v>19</v>
      </c>
      <c r="F240" s="193" t="s">
        <v>348</v>
      </c>
      <c r="G240" s="191"/>
      <c r="H240" s="192" t="s">
        <v>19</v>
      </c>
      <c r="I240" s="194"/>
      <c r="J240" s="191"/>
      <c r="K240" s="191"/>
      <c r="L240" s="195"/>
      <c r="M240" s="196"/>
      <c r="N240" s="197"/>
      <c r="O240" s="197"/>
      <c r="P240" s="197"/>
      <c r="Q240" s="197"/>
      <c r="R240" s="197"/>
      <c r="S240" s="197"/>
      <c r="T240" s="198"/>
      <c r="AT240" s="199" t="s">
        <v>160</v>
      </c>
      <c r="AU240" s="199" t="s">
        <v>86</v>
      </c>
      <c r="AV240" s="13" t="s">
        <v>84</v>
      </c>
      <c r="AW240" s="13" t="s">
        <v>37</v>
      </c>
      <c r="AX240" s="13" t="s">
        <v>76</v>
      </c>
      <c r="AY240" s="199" t="s">
        <v>148</v>
      </c>
    </row>
    <row r="241" spans="1:65" s="14" customFormat="1" ht="11.25">
      <c r="B241" s="200"/>
      <c r="C241" s="201"/>
      <c r="D241" s="184" t="s">
        <v>160</v>
      </c>
      <c r="E241" s="202" t="s">
        <v>19</v>
      </c>
      <c r="F241" s="203" t="s">
        <v>349</v>
      </c>
      <c r="G241" s="201"/>
      <c r="H241" s="204">
        <v>10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160</v>
      </c>
      <c r="AU241" s="210" t="s">
        <v>86</v>
      </c>
      <c r="AV241" s="14" t="s">
        <v>86</v>
      </c>
      <c r="AW241" s="14" t="s">
        <v>37</v>
      </c>
      <c r="AX241" s="14" t="s">
        <v>76</v>
      </c>
      <c r="AY241" s="210" t="s">
        <v>148</v>
      </c>
    </row>
    <row r="242" spans="1:65" s="14" customFormat="1" ht="11.25">
      <c r="B242" s="200"/>
      <c r="C242" s="201"/>
      <c r="D242" s="184" t="s">
        <v>160</v>
      </c>
      <c r="E242" s="202" t="s">
        <v>19</v>
      </c>
      <c r="F242" s="203" t="s">
        <v>350</v>
      </c>
      <c r="G242" s="201"/>
      <c r="H242" s="204">
        <v>4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160</v>
      </c>
      <c r="AU242" s="210" t="s">
        <v>86</v>
      </c>
      <c r="AV242" s="14" t="s">
        <v>86</v>
      </c>
      <c r="AW242" s="14" t="s">
        <v>37</v>
      </c>
      <c r="AX242" s="14" t="s">
        <v>76</v>
      </c>
      <c r="AY242" s="210" t="s">
        <v>148</v>
      </c>
    </row>
    <row r="243" spans="1:65" s="15" customFormat="1" ht="11.25">
      <c r="B243" s="211"/>
      <c r="C243" s="212"/>
      <c r="D243" s="184" t="s">
        <v>160</v>
      </c>
      <c r="E243" s="213" t="s">
        <v>19</v>
      </c>
      <c r="F243" s="214" t="s">
        <v>172</v>
      </c>
      <c r="G243" s="212"/>
      <c r="H243" s="215">
        <v>14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160</v>
      </c>
      <c r="AU243" s="221" t="s">
        <v>86</v>
      </c>
      <c r="AV243" s="15" t="s">
        <v>154</v>
      </c>
      <c r="AW243" s="15" t="s">
        <v>37</v>
      </c>
      <c r="AX243" s="15" t="s">
        <v>84</v>
      </c>
      <c r="AY243" s="221" t="s">
        <v>148</v>
      </c>
    </row>
    <row r="244" spans="1:65" s="2" customFormat="1" ht="14.45" customHeight="1">
      <c r="A244" s="35"/>
      <c r="B244" s="36"/>
      <c r="C244" s="222" t="s">
        <v>351</v>
      </c>
      <c r="D244" s="222" t="s">
        <v>258</v>
      </c>
      <c r="E244" s="223" t="s">
        <v>352</v>
      </c>
      <c r="F244" s="224" t="s">
        <v>353</v>
      </c>
      <c r="G244" s="225" t="s">
        <v>344</v>
      </c>
      <c r="H244" s="226">
        <v>10</v>
      </c>
      <c r="I244" s="227"/>
      <c r="J244" s="228">
        <f>ROUND(I244*H244,2)</f>
        <v>0</v>
      </c>
      <c r="K244" s="224" t="s">
        <v>153</v>
      </c>
      <c r="L244" s="229"/>
      <c r="M244" s="230" t="s">
        <v>19</v>
      </c>
      <c r="N244" s="231" t="s">
        <v>47</v>
      </c>
      <c r="O244" s="65"/>
      <c r="P244" s="180">
        <f>O244*H244</f>
        <v>0</v>
      </c>
      <c r="Q244" s="180">
        <v>3.8999999999999999E-4</v>
      </c>
      <c r="R244" s="180">
        <f>Q244*H244</f>
        <v>3.8999999999999998E-3</v>
      </c>
      <c r="S244" s="180">
        <v>0</v>
      </c>
      <c r="T244" s="18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2" t="s">
        <v>219</v>
      </c>
      <c r="AT244" s="182" t="s">
        <v>258</v>
      </c>
      <c r="AU244" s="182" t="s">
        <v>86</v>
      </c>
      <c r="AY244" s="18" t="s">
        <v>148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84</v>
      </c>
      <c r="BK244" s="183">
        <f>ROUND(I244*H244,2)</f>
        <v>0</v>
      </c>
      <c r="BL244" s="18" t="s">
        <v>154</v>
      </c>
      <c r="BM244" s="182" t="s">
        <v>354</v>
      </c>
    </row>
    <row r="245" spans="1:65" s="2" customFormat="1" ht="11.25">
      <c r="A245" s="35"/>
      <c r="B245" s="36"/>
      <c r="C245" s="37"/>
      <c r="D245" s="184" t="s">
        <v>156</v>
      </c>
      <c r="E245" s="37"/>
      <c r="F245" s="185" t="s">
        <v>353</v>
      </c>
      <c r="G245" s="37"/>
      <c r="H245" s="37"/>
      <c r="I245" s="186"/>
      <c r="J245" s="37"/>
      <c r="K245" s="37"/>
      <c r="L245" s="40"/>
      <c r="M245" s="187"/>
      <c r="N245" s="188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156</v>
      </c>
      <c r="AU245" s="18" t="s">
        <v>86</v>
      </c>
    </row>
    <row r="246" spans="1:65" s="14" customFormat="1" ht="11.25">
      <c r="B246" s="200"/>
      <c r="C246" s="201"/>
      <c r="D246" s="184" t="s">
        <v>160</v>
      </c>
      <c r="E246" s="202" t="s">
        <v>19</v>
      </c>
      <c r="F246" s="203" t="s">
        <v>355</v>
      </c>
      <c r="G246" s="201"/>
      <c r="H246" s="204">
        <v>10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160</v>
      </c>
      <c r="AU246" s="210" t="s">
        <v>86</v>
      </c>
      <c r="AV246" s="14" t="s">
        <v>86</v>
      </c>
      <c r="AW246" s="14" t="s">
        <v>37</v>
      </c>
      <c r="AX246" s="14" t="s">
        <v>84</v>
      </c>
      <c r="AY246" s="210" t="s">
        <v>148</v>
      </c>
    </row>
    <row r="247" spans="1:65" s="2" customFormat="1" ht="14.45" customHeight="1">
      <c r="A247" s="35"/>
      <c r="B247" s="36"/>
      <c r="C247" s="222" t="s">
        <v>356</v>
      </c>
      <c r="D247" s="222" t="s">
        <v>258</v>
      </c>
      <c r="E247" s="223" t="s">
        <v>357</v>
      </c>
      <c r="F247" s="224" t="s">
        <v>358</v>
      </c>
      <c r="G247" s="225" t="s">
        <v>344</v>
      </c>
      <c r="H247" s="226">
        <v>4</v>
      </c>
      <c r="I247" s="227"/>
      <c r="J247" s="228">
        <f>ROUND(I247*H247,2)</f>
        <v>0</v>
      </c>
      <c r="K247" s="224" t="s">
        <v>19</v>
      </c>
      <c r="L247" s="229"/>
      <c r="M247" s="230" t="s">
        <v>19</v>
      </c>
      <c r="N247" s="231" t="s">
        <v>47</v>
      </c>
      <c r="O247" s="65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2" t="s">
        <v>219</v>
      </c>
      <c r="AT247" s="182" t="s">
        <v>258</v>
      </c>
      <c r="AU247" s="182" t="s">
        <v>86</v>
      </c>
      <c r="AY247" s="18" t="s">
        <v>148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84</v>
      </c>
      <c r="BK247" s="183">
        <f>ROUND(I247*H247,2)</f>
        <v>0</v>
      </c>
      <c r="BL247" s="18" t="s">
        <v>154</v>
      </c>
      <c r="BM247" s="182" t="s">
        <v>359</v>
      </c>
    </row>
    <row r="248" spans="1:65" s="2" customFormat="1" ht="11.25">
      <c r="A248" s="35"/>
      <c r="B248" s="36"/>
      <c r="C248" s="37"/>
      <c r="D248" s="184" t="s">
        <v>156</v>
      </c>
      <c r="E248" s="37"/>
      <c r="F248" s="185" t="s">
        <v>358</v>
      </c>
      <c r="G248" s="37"/>
      <c r="H248" s="37"/>
      <c r="I248" s="186"/>
      <c r="J248" s="37"/>
      <c r="K248" s="37"/>
      <c r="L248" s="40"/>
      <c r="M248" s="187"/>
      <c r="N248" s="188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156</v>
      </c>
      <c r="AU248" s="18" t="s">
        <v>86</v>
      </c>
    </row>
    <row r="249" spans="1:65" s="2" customFormat="1" ht="14.45" customHeight="1">
      <c r="A249" s="35"/>
      <c r="B249" s="36"/>
      <c r="C249" s="171" t="s">
        <v>360</v>
      </c>
      <c r="D249" s="171" t="s">
        <v>150</v>
      </c>
      <c r="E249" s="172" t="s">
        <v>361</v>
      </c>
      <c r="F249" s="173" t="s">
        <v>362</v>
      </c>
      <c r="G249" s="174" t="s">
        <v>93</v>
      </c>
      <c r="H249" s="175">
        <v>27.3</v>
      </c>
      <c r="I249" s="176"/>
      <c r="J249" s="177">
        <f>ROUND(I249*H249,2)</f>
        <v>0</v>
      </c>
      <c r="K249" s="173" t="s">
        <v>153</v>
      </c>
      <c r="L249" s="40"/>
      <c r="M249" s="178" t="s">
        <v>19</v>
      </c>
      <c r="N249" s="179" t="s">
        <v>47</v>
      </c>
      <c r="O249" s="65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2" t="s">
        <v>154</v>
      </c>
      <c r="AT249" s="182" t="s">
        <v>150</v>
      </c>
      <c r="AU249" s="182" t="s">
        <v>86</v>
      </c>
      <c r="AY249" s="18" t="s">
        <v>148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8" t="s">
        <v>84</v>
      </c>
      <c r="BK249" s="183">
        <f>ROUND(I249*H249,2)</f>
        <v>0</v>
      </c>
      <c r="BL249" s="18" t="s">
        <v>154</v>
      </c>
      <c r="BM249" s="182" t="s">
        <v>363</v>
      </c>
    </row>
    <row r="250" spans="1:65" s="2" customFormat="1" ht="11.25">
      <c r="A250" s="35"/>
      <c r="B250" s="36"/>
      <c r="C250" s="37"/>
      <c r="D250" s="184" t="s">
        <v>156</v>
      </c>
      <c r="E250" s="37"/>
      <c r="F250" s="185" t="s">
        <v>364</v>
      </c>
      <c r="G250" s="37"/>
      <c r="H250" s="37"/>
      <c r="I250" s="186"/>
      <c r="J250" s="37"/>
      <c r="K250" s="37"/>
      <c r="L250" s="40"/>
      <c r="M250" s="187"/>
      <c r="N250" s="188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156</v>
      </c>
      <c r="AU250" s="18" t="s">
        <v>86</v>
      </c>
    </row>
    <row r="251" spans="1:65" s="2" customFormat="1" ht="87.75">
      <c r="A251" s="35"/>
      <c r="B251" s="36"/>
      <c r="C251" s="37"/>
      <c r="D251" s="184" t="s">
        <v>158</v>
      </c>
      <c r="E251" s="37"/>
      <c r="F251" s="189" t="s">
        <v>365</v>
      </c>
      <c r="G251" s="37"/>
      <c r="H251" s="37"/>
      <c r="I251" s="186"/>
      <c r="J251" s="37"/>
      <c r="K251" s="37"/>
      <c r="L251" s="40"/>
      <c r="M251" s="187"/>
      <c r="N251" s="188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158</v>
      </c>
      <c r="AU251" s="18" t="s">
        <v>86</v>
      </c>
    </row>
    <row r="252" spans="1:65" s="2" customFormat="1" ht="19.5">
      <c r="A252" s="35"/>
      <c r="B252" s="36"/>
      <c r="C252" s="37"/>
      <c r="D252" s="184" t="s">
        <v>240</v>
      </c>
      <c r="E252" s="37"/>
      <c r="F252" s="189" t="s">
        <v>366</v>
      </c>
      <c r="G252" s="37"/>
      <c r="H252" s="37"/>
      <c r="I252" s="186"/>
      <c r="J252" s="37"/>
      <c r="K252" s="37"/>
      <c r="L252" s="40"/>
      <c r="M252" s="187"/>
      <c r="N252" s="188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240</v>
      </c>
      <c r="AU252" s="18" t="s">
        <v>86</v>
      </c>
    </row>
    <row r="253" spans="1:65" s="14" customFormat="1" ht="11.25">
      <c r="B253" s="200"/>
      <c r="C253" s="201"/>
      <c r="D253" s="184" t="s">
        <v>160</v>
      </c>
      <c r="E253" s="202" t="s">
        <v>19</v>
      </c>
      <c r="F253" s="203" t="s">
        <v>367</v>
      </c>
      <c r="G253" s="201"/>
      <c r="H253" s="204">
        <v>27.3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160</v>
      </c>
      <c r="AU253" s="210" t="s">
        <v>86</v>
      </c>
      <c r="AV253" s="14" t="s">
        <v>86</v>
      </c>
      <c r="AW253" s="14" t="s">
        <v>37</v>
      </c>
      <c r="AX253" s="14" t="s">
        <v>84</v>
      </c>
      <c r="AY253" s="210" t="s">
        <v>148</v>
      </c>
    </row>
    <row r="254" spans="1:65" s="2" customFormat="1" ht="14.45" customHeight="1">
      <c r="A254" s="35"/>
      <c r="B254" s="36"/>
      <c r="C254" s="171" t="s">
        <v>368</v>
      </c>
      <c r="D254" s="171" t="s">
        <v>150</v>
      </c>
      <c r="E254" s="172" t="s">
        <v>369</v>
      </c>
      <c r="F254" s="173" t="s">
        <v>370</v>
      </c>
      <c r="G254" s="174" t="s">
        <v>93</v>
      </c>
      <c r="H254" s="175">
        <v>27.3</v>
      </c>
      <c r="I254" s="176"/>
      <c r="J254" s="177">
        <f>ROUND(I254*H254,2)</f>
        <v>0</v>
      </c>
      <c r="K254" s="173" t="s">
        <v>153</v>
      </c>
      <c r="L254" s="40"/>
      <c r="M254" s="178" t="s">
        <v>19</v>
      </c>
      <c r="N254" s="179" t="s">
        <v>47</v>
      </c>
      <c r="O254" s="65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2" t="s">
        <v>154</v>
      </c>
      <c r="AT254" s="182" t="s">
        <v>150</v>
      </c>
      <c r="AU254" s="182" t="s">
        <v>86</v>
      </c>
      <c r="AY254" s="18" t="s">
        <v>148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8" t="s">
        <v>84</v>
      </c>
      <c r="BK254" s="183">
        <f>ROUND(I254*H254,2)</f>
        <v>0</v>
      </c>
      <c r="BL254" s="18" t="s">
        <v>154</v>
      </c>
      <c r="BM254" s="182" t="s">
        <v>371</v>
      </c>
    </row>
    <row r="255" spans="1:65" s="2" customFormat="1" ht="11.25">
      <c r="A255" s="35"/>
      <c r="B255" s="36"/>
      <c r="C255" s="37"/>
      <c r="D255" s="184" t="s">
        <v>156</v>
      </c>
      <c r="E255" s="37"/>
      <c r="F255" s="185" t="s">
        <v>370</v>
      </c>
      <c r="G255" s="37"/>
      <c r="H255" s="37"/>
      <c r="I255" s="186"/>
      <c r="J255" s="37"/>
      <c r="K255" s="37"/>
      <c r="L255" s="40"/>
      <c r="M255" s="187"/>
      <c r="N255" s="188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156</v>
      </c>
      <c r="AU255" s="18" t="s">
        <v>86</v>
      </c>
    </row>
    <row r="256" spans="1:65" s="2" customFormat="1" ht="29.25">
      <c r="A256" s="35"/>
      <c r="B256" s="36"/>
      <c r="C256" s="37"/>
      <c r="D256" s="184" t="s">
        <v>158</v>
      </c>
      <c r="E256" s="37"/>
      <c r="F256" s="189" t="s">
        <v>372</v>
      </c>
      <c r="G256" s="37"/>
      <c r="H256" s="37"/>
      <c r="I256" s="186"/>
      <c r="J256" s="37"/>
      <c r="K256" s="37"/>
      <c r="L256" s="40"/>
      <c r="M256" s="187"/>
      <c r="N256" s="188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158</v>
      </c>
      <c r="AU256" s="18" t="s">
        <v>86</v>
      </c>
    </row>
    <row r="257" spans="1:65" s="14" customFormat="1" ht="11.25">
      <c r="B257" s="200"/>
      <c r="C257" s="201"/>
      <c r="D257" s="184" t="s">
        <v>160</v>
      </c>
      <c r="E257" s="202" t="s">
        <v>19</v>
      </c>
      <c r="F257" s="203" t="s">
        <v>367</v>
      </c>
      <c r="G257" s="201"/>
      <c r="H257" s="204">
        <v>27.3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160</v>
      </c>
      <c r="AU257" s="210" t="s">
        <v>86</v>
      </c>
      <c r="AV257" s="14" t="s">
        <v>86</v>
      </c>
      <c r="AW257" s="14" t="s">
        <v>37</v>
      </c>
      <c r="AX257" s="14" t="s">
        <v>84</v>
      </c>
      <c r="AY257" s="210" t="s">
        <v>148</v>
      </c>
    </row>
    <row r="258" spans="1:65" s="2" customFormat="1" ht="14.45" customHeight="1">
      <c r="A258" s="35"/>
      <c r="B258" s="36"/>
      <c r="C258" s="171" t="s">
        <v>373</v>
      </c>
      <c r="D258" s="171" t="s">
        <v>150</v>
      </c>
      <c r="E258" s="172" t="s">
        <v>374</v>
      </c>
      <c r="F258" s="173" t="s">
        <v>375</v>
      </c>
      <c r="G258" s="174" t="s">
        <v>344</v>
      </c>
      <c r="H258" s="175">
        <v>2</v>
      </c>
      <c r="I258" s="176"/>
      <c r="J258" s="177">
        <f>ROUND(I258*H258,2)</f>
        <v>0</v>
      </c>
      <c r="K258" s="173" t="s">
        <v>19</v>
      </c>
      <c r="L258" s="40"/>
      <c r="M258" s="178" t="s">
        <v>19</v>
      </c>
      <c r="N258" s="179" t="s">
        <v>47</v>
      </c>
      <c r="O258" s="65"/>
      <c r="P258" s="180">
        <f>O258*H258</f>
        <v>0</v>
      </c>
      <c r="Q258" s="180">
        <v>0.45937</v>
      </c>
      <c r="R258" s="180">
        <f>Q258*H258</f>
        <v>0.91874</v>
      </c>
      <c r="S258" s="180">
        <v>0</v>
      </c>
      <c r="T258" s="18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2" t="s">
        <v>154</v>
      </c>
      <c r="AT258" s="182" t="s">
        <v>150</v>
      </c>
      <c r="AU258" s="182" t="s">
        <v>86</v>
      </c>
      <c r="AY258" s="18" t="s">
        <v>148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8" t="s">
        <v>84</v>
      </c>
      <c r="BK258" s="183">
        <f>ROUND(I258*H258,2)</f>
        <v>0</v>
      </c>
      <c r="BL258" s="18" t="s">
        <v>154</v>
      </c>
      <c r="BM258" s="182" t="s">
        <v>376</v>
      </c>
    </row>
    <row r="259" spans="1:65" s="2" customFormat="1" ht="11.25">
      <c r="A259" s="35"/>
      <c r="B259" s="36"/>
      <c r="C259" s="37"/>
      <c r="D259" s="184" t="s">
        <v>156</v>
      </c>
      <c r="E259" s="37"/>
      <c r="F259" s="185" t="s">
        <v>377</v>
      </c>
      <c r="G259" s="37"/>
      <c r="H259" s="37"/>
      <c r="I259" s="186"/>
      <c r="J259" s="37"/>
      <c r="K259" s="37"/>
      <c r="L259" s="40"/>
      <c r="M259" s="187"/>
      <c r="N259" s="188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156</v>
      </c>
      <c r="AU259" s="18" t="s">
        <v>86</v>
      </c>
    </row>
    <row r="260" spans="1:65" s="2" customFormat="1" ht="87.75">
      <c r="A260" s="35"/>
      <c r="B260" s="36"/>
      <c r="C260" s="37"/>
      <c r="D260" s="184" t="s">
        <v>158</v>
      </c>
      <c r="E260" s="37"/>
      <c r="F260" s="189" t="s">
        <v>365</v>
      </c>
      <c r="G260" s="37"/>
      <c r="H260" s="37"/>
      <c r="I260" s="186"/>
      <c r="J260" s="37"/>
      <c r="K260" s="37"/>
      <c r="L260" s="40"/>
      <c r="M260" s="187"/>
      <c r="N260" s="188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158</v>
      </c>
      <c r="AU260" s="18" t="s">
        <v>86</v>
      </c>
    </row>
    <row r="261" spans="1:65" s="14" customFormat="1" ht="11.25">
      <c r="B261" s="200"/>
      <c r="C261" s="201"/>
      <c r="D261" s="184" t="s">
        <v>160</v>
      </c>
      <c r="E261" s="202" t="s">
        <v>19</v>
      </c>
      <c r="F261" s="203" t="s">
        <v>378</v>
      </c>
      <c r="G261" s="201"/>
      <c r="H261" s="204">
        <v>2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160</v>
      </c>
      <c r="AU261" s="210" t="s">
        <v>86</v>
      </c>
      <c r="AV261" s="14" t="s">
        <v>86</v>
      </c>
      <c r="AW261" s="14" t="s">
        <v>37</v>
      </c>
      <c r="AX261" s="14" t="s">
        <v>84</v>
      </c>
      <c r="AY261" s="210" t="s">
        <v>148</v>
      </c>
    </row>
    <row r="262" spans="1:65" s="2" customFormat="1" ht="14.45" customHeight="1">
      <c r="A262" s="35"/>
      <c r="B262" s="36"/>
      <c r="C262" s="171" t="s">
        <v>379</v>
      </c>
      <c r="D262" s="171" t="s">
        <v>150</v>
      </c>
      <c r="E262" s="172" t="s">
        <v>380</v>
      </c>
      <c r="F262" s="173" t="s">
        <v>381</v>
      </c>
      <c r="G262" s="174" t="s">
        <v>93</v>
      </c>
      <c r="H262" s="175">
        <v>30.3</v>
      </c>
      <c r="I262" s="176"/>
      <c r="J262" s="177">
        <f>ROUND(I262*H262,2)</f>
        <v>0</v>
      </c>
      <c r="K262" s="173" t="s">
        <v>153</v>
      </c>
      <c r="L262" s="40"/>
      <c r="M262" s="178" t="s">
        <v>19</v>
      </c>
      <c r="N262" s="179" t="s">
        <v>47</v>
      </c>
      <c r="O262" s="65"/>
      <c r="P262" s="180">
        <f>O262*H262</f>
        <v>0</v>
      </c>
      <c r="Q262" s="180">
        <v>1.9000000000000001E-4</v>
      </c>
      <c r="R262" s="180">
        <f>Q262*H262</f>
        <v>5.7570000000000008E-3</v>
      </c>
      <c r="S262" s="180">
        <v>0</v>
      </c>
      <c r="T262" s="18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2" t="s">
        <v>154</v>
      </c>
      <c r="AT262" s="182" t="s">
        <v>150</v>
      </c>
      <c r="AU262" s="182" t="s">
        <v>86</v>
      </c>
      <c r="AY262" s="18" t="s">
        <v>148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84</v>
      </c>
      <c r="BK262" s="183">
        <f>ROUND(I262*H262,2)</f>
        <v>0</v>
      </c>
      <c r="BL262" s="18" t="s">
        <v>154</v>
      </c>
      <c r="BM262" s="182" t="s">
        <v>382</v>
      </c>
    </row>
    <row r="263" spans="1:65" s="2" customFormat="1" ht="11.25">
      <c r="A263" s="35"/>
      <c r="B263" s="36"/>
      <c r="C263" s="37"/>
      <c r="D263" s="184" t="s">
        <v>156</v>
      </c>
      <c r="E263" s="37"/>
      <c r="F263" s="185" t="s">
        <v>383</v>
      </c>
      <c r="G263" s="37"/>
      <c r="H263" s="37"/>
      <c r="I263" s="186"/>
      <c r="J263" s="37"/>
      <c r="K263" s="37"/>
      <c r="L263" s="40"/>
      <c r="M263" s="187"/>
      <c r="N263" s="188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156</v>
      </c>
      <c r="AU263" s="18" t="s">
        <v>86</v>
      </c>
    </row>
    <row r="264" spans="1:65" s="2" customFormat="1" ht="19.5">
      <c r="A264" s="35"/>
      <c r="B264" s="36"/>
      <c r="C264" s="37"/>
      <c r="D264" s="184" t="s">
        <v>240</v>
      </c>
      <c r="E264" s="37"/>
      <c r="F264" s="189" t="s">
        <v>384</v>
      </c>
      <c r="G264" s="37"/>
      <c r="H264" s="37"/>
      <c r="I264" s="186"/>
      <c r="J264" s="37"/>
      <c r="K264" s="37"/>
      <c r="L264" s="40"/>
      <c r="M264" s="187"/>
      <c r="N264" s="188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240</v>
      </c>
      <c r="AU264" s="18" t="s">
        <v>86</v>
      </c>
    </row>
    <row r="265" spans="1:65" s="14" customFormat="1" ht="11.25">
      <c r="B265" s="200"/>
      <c r="C265" s="201"/>
      <c r="D265" s="184" t="s">
        <v>160</v>
      </c>
      <c r="E265" s="202" t="s">
        <v>19</v>
      </c>
      <c r="F265" s="203" t="s">
        <v>91</v>
      </c>
      <c r="G265" s="201"/>
      <c r="H265" s="204">
        <v>27.3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160</v>
      </c>
      <c r="AU265" s="210" t="s">
        <v>86</v>
      </c>
      <c r="AV265" s="14" t="s">
        <v>86</v>
      </c>
      <c r="AW265" s="14" t="s">
        <v>37</v>
      </c>
      <c r="AX265" s="14" t="s">
        <v>76</v>
      </c>
      <c r="AY265" s="210" t="s">
        <v>148</v>
      </c>
    </row>
    <row r="266" spans="1:65" s="14" customFormat="1" ht="11.25">
      <c r="B266" s="200"/>
      <c r="C266" s="201"/>
      <c r="D266" s="184" t="s">
        <v>160</v>
      </c>
      <c r="E266" s="202" t="s">
        <v>19</v>
      </c>
      <c r="F266" s="203" t="s">
        <v>385</v>
      </c>
      <c r="G266" s="201"/>
      <c r="H266" s="204">
        <v>3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160</v>
      </c>
      <c r="AU266" s="210" t="s">
        <v>86</v>
      </c>
      <c r="AV266" s="14" t="s">
        <v>86</v>
      </c>
      <c r="AW266" s="14" t="s">
        <v>37</v>
      </c>
      <c r="AX266" s="14" t="s">
        <v>76</v>
      </c>
      <c r="AY266" s="210" t="s">
        <v>148</v>
      </c>
    </row>
    <row r="267" spans="1:65" s="15" customFormat="1" ht="11.25">
      <c r="B267" s="211"/>
      <c r="C267" s="212"/>
      <c r="D267" s="184" t="s">
        <v>160</v>
      </c>
      <c r="E267" s="213" t="s">
        <v>19</v>
      </c>
      <c r="F267" s="214" t="s">
        <v>172</v>
      </c>
      <c r="G267" s="212"/>
      <c r="H267" s="215">
        <v>30.3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160</v>
      </c>
      <c r="AU267" s="221" t="s">
        <v>86</v>
      </c>
      <c r="AV267" s="15" t="s">
        <v>154</v>
      </c>
      <c r="AW267" s="15" t="s">
        <v>37</v>
      </c>
      <c r="AX267" s="15" t="s">
        <v>84</v>
      </c>
      <c r="AY267" s="221" t="s">
        <v>148</v>
      </c>
    </row>
    <row r="268" spans="1:65" s="2" customFormat="1" ht="14.45" customHeight="1">
      <c r="A268" s="35"/>
      <c r="B268" s="36"/>
      <c r="C268" s="171" t="s">
        <v>386</v>
      </c>
      <c r="D268" s="171" t="s">
        <v>150</v>
      </c>
      <c r="E268" s="172" t="s">
        <v>387</v>
      </c>
      <c r="F268" s="173" t="s">
        <v>388</v>
      </c>
      <c r="G268" s="174" t="s">
        <v>93</v>
      </c>
      <c r="H268" s="175">
        <v>28.3</v>
      </c>
      <c r="I268" s="176"/>
      <c r="J268" s="177">
        <f>ROUND(I268*H268,2)</f>
        <v>0</v>
      </c>
      <c r="K268" s="173" t="s">
        <v>153</v>
      </c>
      <c r="L268" s="40"/>
      <c r="M268" s="178" t="s">
        <v>19</v>
      </c>
      <c r="N268" s="179" t="s">
        <v>47</v>
      </c>
      <c r="O268" s="65"/>
      <c r="P268" s="180">
        <f>O268*H268</f>
        <v>0</v>
      </c>
      <c r="Q268" s="180">
        <v>6.9999999999999994E-5</v>
      </c>
      <c r="R268" s="180">
        <f>Q268*H268</f>
        <v>1.9809999999999997E-3</v>
      </c>
      <c r="S268" s="180">
        <v>0</v>
      </c>
      <c r="T268" s="18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2" t="s">
        <v>154</v>
      </c>
      <c r="AT268" s="182" t="s">
        <v>150</v>
      </c>
      <c r="AU268" s="182" t="s">
        <v>86</v>
      </c>
      <c r="AY268" s="18" t="s">
        <v>148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8" t="s">
        <v>84</v>
      </c>
      <c r="BK268" s="183">
        <f>ROUND(I268*H268,2)</f>
        <v>0</v>
      </c>
      <c r="BL268" s="18" t="s">
        <v>154</v>
      </c>
      <c r="BM268" s="182" t="s">
        <v>389</v>
      </c>
    </row>
    <row r="269" spans="1:65" s="2" customFormat="1" ht="11.25">
      <c r="A269" s="35"/>
      <c r="B269" s="36"/>
      <c r="C269" s="37"/>
      <c r="D269" s="184" t="s">
        <v>156</v>
      </c>
      <c r="E269" s="37"/>
      <c r="F269" s="185" t="s">
        <v>390</v>
      </c>
      <c r="G269" s="37"/>
      <c r="H269" s="37"/>
      <c r="I269" s="186"/>
      <c r="J269" s="37"/>
      <c r="K269" s="37"/>
      <c r="L269" s="40"/>
      <c r="M269" s="187"/>
      <c r="N269" s="188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156</v>
      </c>
      <c r="AU269" s="18" t="s">
        <v>86</v>
      </c>
    </row>
    <row r="270" spans="1:65" s="2" customFormat="1" ht="19.5">
      <c r="A270" s="35"/>
      <c r="B270" s="36"/>
      <c r="C270" s="37"/>
      <c r="D270" s="184" t="s">
        <v>240</v>
      </c>
      <c r="E270" s="37"/>
      <c r="F270" s="189" t="s">
        <v>391</v>
      </c>
      <c r="G270" s="37"/>
      <c r="H270" s="37"/>
      <c r="I270" s="186"/>
      <c r="J270" s="37"/>
      <c r="K270" s="37"/>
      <c r="L270" s="40"/>
      <c r="M270" s="187"/>
      <c r="N270" s="188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240</v>
      </c>
      <c r="AU270" s="18" t="s">
        <v>86</v>
      </c>
    </row>
    <row r="271" spans="1:65" s="14" customFormat="1" ht="11.25">
      <c r="B271" s="200"/>
      <c r="C271" s="201"/>
      <c r="D271" s="184" t="s">
        <v>160</v>
      </c>
      <c r="E271" s="202" t="s">
        <v>19</v>
      </c>
      <c r="F271" s="203" t="s">
        <v>91</v>
      </c>
      <c r="G271" s="201"/>
      <c r="H271" s="204">
        <v>27.3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160</v>
      </c>
      <c r="AU271" s="210" t="s">
        <v>86</v>
      </c>
      <c r="AV271" s="14" t="s">
        <v>86</v>
      </c>
      <c r="AW271" s="14" t="s">
        <v>37</v>
      </c>
      <c r="AX271" s="14" t="s">
        <v>76</v>
      </c>
      <c r="AY271" s="210" t="s">
        <v>148</v>
      </c>
    </row>
    <row r="272" spans="1:65" s="14" customFormat="1" ht="11.25">
      <c r="B272" s="200"/>
      <c r="C272" s="201"/>
      <c r="D272" s="184" t="s">
        <v>160</v>
      </c>
      <c r="E272" s="202" t="s">
        <v>19</v>
      </c>
      <c r="F272" s="203" t="s">
        <v>392</v>
      </c>
      <c r="G272" s="201"/>
      <c r="H272" s="204">
        <v>1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160</v>
      </c>
      <c r="AU272" s="210" t="s">
        <v>86</v>
      </c>
      <c r="AV272" s="14" t="s">
        <v>86</v>
      </c>
      <c r="AW272" s="14" t="s">
        <v>37</v>
      </c>
      <c r="AX272" s="14" t="s">
        <v>76</v>
      </c>
      <c r="AY272" s="210" t="s">
        <v>148</v>
      </c>
    </row>
    <row r="273" spans="1:65" s="15" customFormat="1" ht="11.25">
      <c r="B273" s="211"/>
      <c r="C273" s="212"/>
      <c r="D273" s="184" t="s">
        <v>160</v>
      </c>
      <c r="E273" s="213" t="s">
        <v>19</v>
      </c>
      <c r="F273" s="214" t="s">
        <v>172</v>
      </c>
      <c r="G273" s="212"/>
      <c r="H273" s="215">
        <v>28.3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160</v>
      </c>
      <c r="AU273" s="221" t="s">
        <v>86</v>
      </c>
      <c r="AV273" s="15" t="s">
        <v>154</v>
      </c>
      <c r="AW273" s="15" t="s">
        <v>37</v>
      </c>
      <c r="AX273" s="15" t="s">
        <v>84</v>
      </c>
      <c r="AY273" s="221" t="s">
        <v>148</v>
      </c>
    </row>
    <row r="274" spans="1:65" s="2" customFormat="1" ht="14.45" customHeight="1">
      <c r="A274" s="35"/>
      <c r="B274" s="36"/>
      <c r="C274" s="171" t="s">
        <v>393</v>
      </c>
      <c r="D274" s="171" t="s">
        <v>150</v>
      </c>
      <c r="E274" s="172" t="s">
        <v>394</v>
      </c>
      <c r="F274" s="173" t="s">
        <v>395</v>
      </c>
      <c r="G274" s="174" t="s">
        <v>344</v>
      </c>
      <c r="H274" s="175">
        <v>2</v>
      </c>
      <c r="I274" s="176"/>
      <c r="J274" s="177">
        <f>ROUND(I274*H274,2)</f>
        <v>0</v>
      </c>
      <c r="K274" s="173" t="s">
        <v>153</v>
      </c>
      <c r="L274" s="40"/>
      <c r="M274" s="178" t="s">
        <v>19</v>
      </c>
      <c r="N274" s="179" t="s">
        <v>47</v>
      </c>
      <c r="O274" s="65"/>
      <c r="P274" s="180">
        <f>O274*H274</f>
        <v>0</v>
      </c>
      <c r="Q274" s="180">
        <v>4.6000000000000001E-4</v>
      </c>
      <c r="R274" s="180">
        <f>Q274*H274</f>
        <v>9.2000000000000003E-4</v>
      </c>
      <c r="S274" s="180">
        <v>0</v>
      </c>
      <c r="T274" s="18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2" t="s">
        <v>154</v>
      </c>
      <c r="AT274" s="182" t="s">
        <v>150</v>
      </c>
      <c r="AU274" s="182" t="s">
        <v>86</v>
      </c>
      <c r="AY274" s="18" t="s">
        <v>148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8" t="s">
        <v>84</v>
      </c>
      <c r="BK274" s="183">
        <f>ROUND(I274*H274,2)</f>
        <v>0</v>
      </c>
      <c r="BL274" s="18" t="s">
        <v>154</v>
      </c>
      <c r="BM274" s="182" t="s">
        <v>396</v>
      </c>
    </row>
    <row r="275" spans="1:65" s="2" customFormat="1" ht="11.25">
      <c r="A275" s="35"/>
      <c r="B275" s="36"/>
      <c r="C275" s="37"/>
      <c r="D275" s="184" t="s">
        <v>156</v>
      </c>
      <c r="E275" s="37"/>
      <c r="F275" s="185" t="s">
        <v>397</v>
      </c>
      <c r="G275" s="37"/>
      <c r="H275" s="37"/>
      <c r="I275" s="186"/>
      <c r="J275" s="37"/>
      <c r="K275" s="37"/>
      <c r="L275" s="40"/>
      <c r="M275" s="187"/>
      <c r="N275" s="188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156</v>
      </c>
      <c r="AU275" s="18" t="s">
        <v>86</v>
      </c>
    </row>
    <row r="276" spans="1:65" s="2" customFormat="1" ht="29.25">
      <c r="A276" s="35"/>
      <c r="B276" s="36"/>
      <c r="C276" s="37"/>
      <c r="D276" s="184" t="s">
        <v>158</v>
      </c>
      <c r="E276" s="37"/>
      <c r="F276" s="189" t="s">
        <v>398</v>
      </c>
      <c r="G276" s="37"/>
      <c r="H276" s="37"/>
      <c r="I276" s="186"/>
      <c r="J276" s="37"/>
      <c r="K276" s="37"/>
      <c r="L276" s="40"/>
      <c r="M276" s="187"/>
      <c r="N276" s="188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158</v>
      </c>
      <c r="AU276" s="18" t="s">
        <v>86</v>
      </c>
    </row>
    <row r="277" spans="1:65" s="14" customFormat="1" ht="11.25">
      <c r="B277" s="200"/>
      <c r="C277" s="201"/>
      <c r="D277" s="184" t="s">
        <v>160</v>
      </c>
      <c r="E277" s="202" t="s">
        <v>19</v>
      </c>
      <c r="F277" s="203" t="s">
        <v>399</v>
      </c>
      <c r="G277" s="201"/>
      <c r="H277" s="204">
        <v>2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160</v>
      </c>
      <c r="AU277" s="210" t="s">
        <v>86</v>
      </c>
      <c r="AV277" s="14" t="s">
        <v>86</v>
      </c>
      <c r="AW277" s="14" t="s">
        <v>37</v>
      </c>
      <c r="AX277" s="14" t="s">
        <v>84</v>
      </c>
      <c r="AY277" s="210" t="s">
        <v>148</v>
      </c>
    </row>
    <row r="278" spans="1:65" s="2" customFormat="1" ht="14.45" customHeight="1">
      <c r="A278" s="35"/>
      <c r="B278" s="36"/>
      <c r="C278" s="171" t="s">
        <v>400</v>
      </c>
      <c r="D278" s="171" t="s">
        <v>150</v>
      </c>
      <c r="E278" s="172" t="s">
        <v>401</v>
      </c>
      <c r="F278" s="173" t="s">
        <v>402</v>
      </c>
      <c r="G278" s="174" t="s">
        <v>344</v>
      </c>
      <c r="H278" s="175">
        <v>12</v>
      </c>
      <c r="I278" s="176"/>
      <c r="J278" s="177">
        <f>ROUND(I278*H278,2)</f>
        <v>0</v>
      </c>
      <c r="K278" s="173" t="s">
        <v>19</v>
      </c>
      <c r="L278" s="40"/>
      <c r="M278" s="178" t="s">
        <v>19</v>
      </c>
      <c r="N278" s="179" t="s">
        <v>47</v>
      </c>
      <c r="O278" s="65"/>
      <c r="P278" s="180">
        <f>O278*H278</f>
        <v>0</v>
      </c>
      <c r="Q278" s="180">
        <v>8.0000000000000007E-5</v>
      </c>
      <c r="R278" s="180">
        <f>Q278*H278</f>
        <v>9.6000000000000013E-4</v>
      </c>
      <c r="S278" s="180">
        <v>0</v>
      </c>
      <c r="T278" s="18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2" t="s">
        <v>154</v>
      </c>
      <c r="AT278" s="182" t="s">
        <v>150</v>
      </c>
      <c r="AU278" s="182" t="s">
        <v>86</v>
      </c>
      <c r="AY278" s="18" t="s">
        <v>148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8" t="s">
        <v>84</v>
      </c>
      <c r="BK278" s="183">
        <f>ROUND(I278*H278,2)</f>
        <v>0</v>
      </c>
      <c r="BL278" s="18" t="s">
        <v>154</v>
      </c>
      <c r="BM278" s="182" t="s">
        <v>403</v>
      </c>
    </row>
    <row r="279" spans="1:65" s="2" customFormat="1" ht="19.5">
      <c r="A279" s="35"/>
      <c r="B279" s="36"/>
      <c r="C279" s="37"/>
      <c r="D279" s="184" t="s">
        <v>156</v>
      </c>
      <c r="E279" s="37"/>
      <c r="F279" s="185" t="s">
        <v>404</v>
      </c>
      <c r="G279" s="37"/>
      <c r="H279" s="37"/>
      <c r="I279" s="186"/>
      <c r="J279" s="37"/>
      <c r="K279" s="37"/>
      <c r="L279" s="40"/>
      <c r="M279" s="187"/>
      <c r="N279" s="188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156</v>
      </c>
      <c r="AU279" s="18" t="s">
        <v>86</v>
      </c>
    </row>
    <row r="280" spans="1:65" s="14" customFormat="1" ht="11.25">
      <c r="B280" s="200"/>
      <c r="C280" s="201"/>
      <c r="D280" s="184" t="s">
        <v>160</v>
      </c>
      <c r="E280" s="202" t="s">
        <v>19</v>
      </c>
      <c r="F280" s="203" t="s">
        <v>405</v>
      </c>
      <c r="G280" s="201"/>
      <c r="H280" s="204">
        <v>12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160</v>
      </c>
      <c r="AU280" s="210" t="s">
        <v>86</v>
      </c>
      <c r="AV280" s="14" t="s">
        <v>86</v>
      </c>
      <c r="AW280" s="14" t="s">
        <v>37</v>
      </c>
      <c r="AX280" s="14" t="s">
        <v>84</v>
      </c>
      <c r="AY280" s="210" t="s">
        <v>148</v>
      </c>
    </row>
    <row r="281" spans="1:65" s="2" customFormat="1" ht="14.45" customHeight="1">
      <c r="A281" s="35"/>
      <c r="B281" s="36"/>
      <c r="C281" s="171" t="s">
        <v>406</v>
      </c>
      <c r="D281" s="171" t="s">
        <v>150</v>
      </c>
      <c r="E281" s="172" t="s">
        <v>407</v>
      </c>
      <c r="F281" s="173" t="s">
        <v>408</v>
      </c>
      <c r="G281" s="174" t="s">
        <v>93</v>
      </c>
      <c r="H281" s="175">
        <v>12</v>
      </c>
      <c r="I281" s="176"/>
      <c r="J281" s="177">
        <f>ROUND(I281*H281,2)</f>
        <v>0</v>
      </c>
      <c r="K281" s="173" t="s">
        <v>19</v>
      </c>
      <c r="L281" s="40"/>
      <c r="M281" s="178" t="s">
        <v>19</v>
      </c>
      <c r="N281" s="179" t="s">
        <v>47</v>
      </c>
      <c r="O281" s="65"/>
      <c r="P281" s="180">
        <f>O281*H281</f>
        <v>0</v>
      </c>
      <c r="Q281" s="180">
        <v>8.0000000000000007E-5</v>
      </c>
      <c r="R281" s="180">
        <f>Q281*H281</f>
        <v>9.6000000000000013E-4</v>
      </c>
      <c r="S281" s="180">
        <v>0</v>
      </c>
      <c r="T281" s="18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2" t="s">
        <v>154</v>
      </c>
      <c r="AT281" s="182" t="s">
        <v>150</v>
      </c>
      <c r="AU281" s="182" t="s">
        <v>86</v>
      </c>
      <c r="AY281" s="18" t="s">
        <v>148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8" t="s">
        <v>84</v>
      </c>
      <c r="BK281" s="183">
        <f>ROUND(I281*H281,2)</f>
        <v>0</v>
      </c>
      <c r="BL281" s="18" t="s">
        <v>154</v>
      </c>
      <c r="BM281" s="182" t="s">
        <v>409</v>
      </c>
    </row>
    <row r="282" spans="1:65" s="2" customFormat="1" ht="11.25">
      <c r="A282" s="35"/>
      <c r="B282" s="36"/>
      <c r="C282" s="37"/>
      <c r="D282" s="184" t="s">
        <v>156</v>
      </c>
      <c r="E282" s="37"/>
      <c r="F282" s="185" t="s">
        <v>408</v>
      </c>
      <c r="G282" s="37"/>
      <c r="H282" s="37"/>
      <c r="I282" s="186"/>
      <c r="J282" s="37"/>
      <c r="K282" s="37"/>
      <c r="L282" s="40"/>
      <c r="M282" s="187"/>
      <c r="N282" s="188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156</v>
      </c>
      <c r="AU282" s="18" t="s">
        <v>86</v>
      </c>
    </row>
    <row r="283" spans="1:65" s="14" customFormat="1" ht="11.25">
      <c r="B283" s="200"/>
      <c r="C283" s="201"/>
      <c r="D283" s="184" t="s">
        <v>160</v>
      </c>
      <c r="E283" s="202" t="s">
        <v>19</v>
      </c>
      <c r="F283" s="203" t="s">
        <v>410</v>
      </c>
      <c r="G283" s="201"/>
      <c r="H283" s="204">
        <v>12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160</v>
      </c>
      <c r="AU283" s="210" t="s">
        <v>86</v>
      </c>
      <c r="AV283" s="14" t="s">
        <v>86</v>
      </c>
      <c r="AW283" s="14" t="s">
        <v>37</v>
      </c>
      <c r="AX283" s="14" t="s">
        <v>84</v>
      </c>
      <c r="AY283" s="210" t="s">
        <v>148</v>
      </c>
    </row>
    <row r="284" spans="1:65" s="2" customFormat="1" ht="14.45" customHeight="1">
      <c r="A284" s="35"/>
      <c r="B284" s="36"/>
      <c r="C284" s="171" t="s">
        <v>411</v>
      </c>
      <c r="D284" s="171" t="s">
        <v>150</v>
      </c>
      <c r="E284" s="172" t="s">
        <v>412</v>
      </c>
      <c r="F284" s="173" t="s">
        <v>413</v>
      </c>
      <c r="G284" s="174" t="s">
        <v>344</v>
      </c>
      <c r="H284" s="175">
        <v>2</v>
      </c>
      <c r="I284" s="176"/>
      <c r="J284" s="177">
        <f>ROUND(I284*H284,2)</f>
        <v>0</v>
      </c>
      <c r="K284" s="173" t="s">
        <v>19</v>
      </c>
      <c r="L284" s="40"/>
      <c r="M284" s="178" t="s">
        <v>19</v>
      </c>
      <c r="N284" s="179" t="s">
        <v>47</v>
      </c>
      <c r="O284" s="65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2" t="s">
        <v>154</v>
      </c>
      <c r="AT284" s="182" t="s">
        <v>150</v>
      </c>
      <c r="AU284" s="182" t="s">
        <v>86</v>
      </c>
      <c r="AY284" s="18" t="s">
        <v>148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8" t="s">
        <v>84</v>
      </c>
      <c r="BK284" s="183">
        <f>ROUND(I284*H284,2)</f>
        <v>0</v>
      </c>
      <c r="BL284" s="18" t="s">
        <v>154</v>
      </c>
      <c r="BM284" s="182" t="s">
        <v>414</v>
      </c>
    </row>
    <row r="285" spans="1:65" s="2" customFormat="1" ht="19.5">
      <c r="A285" s="35"/>
      <c r="B285" s="36"/>
      <c r="C285" s="37"/>
      <c r="D285" s="184" t="s">
        <v>156</v>
      </c>
      <c r="E285" s="37"/>
      <c r="F285" s="185" t="s">
        <v>415</v>
      </c>
      <c r="G285" s="37"/>
      <c r="H285" s="37"/>
      <c r="I285" s="186"/>
      <c r="J285" s="37"/>
      <c r="K285" s="37"/>
      <c r="L285" s="40"/>
      <c r="M285" s="187"/>
      <c r="N285" s="188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156</v>
      </c>
      <c r="AU285" s="18" t="s">
        <v>86</v>
      </c>
    </row>
    <row r="286" spans="1:65" s="14" customFormat="1" ht="11.25">
      <c r="B286" s="200"/>
      <c r="C286" s="201"/>
      <c r="D286" s="184" t="s">
        <v>160</v>
      </c>
      <c r="E286" s="202" t="s">
        <v>19</v>
      </c>
      <c r="F286" s="203" t="s">
        <v>416</v>
      </c>
      <c r="G286" s="201"/>
      <c r="H286" s="204">
        <v>2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160</v>
      </c>
      <c r="AU286" s="210" t="s">
        <v>86</v>
      </c>
      <c r="AV286" s="14" t="s">
        <v>86</v>
      </c>
      <c r="AW286" s="14" t="s">
        <v>37</v>
      </c>
      <c r="AX286" s="14" t="s">
        <v>84</v>
      </c>
      <c r="AY286" s="210" t="s">
        <v>148</v>
      </c>
    </row>
    <row r="287" spans="1:65" s="2" customFormat="1" ht="14.45" customHeight="1">
      <c r="A287" s="35"/>
      <c r="B287" s="36"/>
      <c r="C287" s="222" t="s">
        <v>417</v>
      </c>
      <c r="D287" s="222" t="s">
        <v>258</v>
      </c>
      <c r="E287" s="223" t="s">
        <v>418</v>
      </c>
      <c r="F287" s="224" t="s">
        <v>419</v>
      </c>
      <c r="G287" s="225" t="s">
        <v>344</v>
      </c>
      <c r="H287" s="226">
        <v>2</v>
      </c>
      <c r="I287" s="227"/>
      <c r="J287" s="228">
        <f>ROUND(I287*H287,2)</f>
        <v>0</v>
      </c>
      <c r="K287" s="224" t="s">
        <v>19</v>
      </c>
      <c r="L287" s="229"/>
      <c r="M287" s="230" t="s">
        <v>19</v>
      </c>
      <c r="N287" s="231" t="s">
        <v>47</v>
      </c>
      <c r="O287" s="65"/>
      <c r="P287" s="180">
        <f>O287*H287</f>
        <v>0</v>
      </c>
      <c r="Q287" s="180">
        <v>1.32E-2</v>
      </c>
      <c r="R287" s="180">
        <f>Q287*H287</f>
        <v>2.64E-2</v>
      </c>
      <c r="S287" s="180">
        <v>0</v>
      </c>
      <c r="T287" s="18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2" t="s">
        <v>219</v>
      </c>
      <c r="AT287" s="182" t="s">
        <v>258</v>
      </c>
      <c r="AU287" s="182" t="s">
        <v>86</v>
      </c>
      <c r="AY287" s="18" t="s">
        <v>148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8" t="s">
        <v>84</v>
      </c>
      <c r="BK287" s="183">
        <f>ROUND(I287*H287,2)</f>
        <v>0</v>
      </c>
      <c r="BL287" s="18" t="s">
        <v>154</v>
      </c>
      <c r="BM287" s="182" t="s">
        <v>420</v>
      </c>
    </row>
    <row r="288" spans="1:65" s="2" customFormat="1" ht="11.25">
      <c r="A288" s="35"/>
      <c r="B288" s="36"/>
      <c r="C288" s="37"/>
      <c r="D288" s="184" t="s">
        <v>156</v>
      </c>
      <c r="E288" s="37"/>
      <c r="F288" s="185" t="s">
        <v>419</v>
      </c>
      <c r="G288" s="37"/>
      <c r="H288" s="37"/>
      <c r="I288" s="186"/>
      <c r="J288" s="37"/>
      <c r="K288" s="37"/>
      <c r="L288" s="40"/>
      <c r="M288" s="187"/>
      <c r="N288" s="188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156</v>
      </c>
      <c r="AU288" s="18" t="s">
        <v>86</v>
      </c>
    </row>
    <row r="289" spans="1:65" s="2" customFormat="1" ht="19.5">
      <c r="A289" s="35"/>
      <c r="B289" s="36"/>
      <c r="C289" s="37"/>
      <c r="D289" s="184" t="s">
        <v>240</v>
      </c>
      <c r="E289" s="37"/>
      <c r="F289" s="189" t="s">
        <v>421</v>
      </c>
      <c r="G289" s="37"/>
      <c r="H289" s="37"/>
      <c r="I289" s="186"/>
      <c r="J289" s="37"/>
      <c r="K289" s="37"/>
      <c r="L289" s="40"/>
      <c r="M289" s="187"/>
      <c r="N289" s="188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240</v>
      </c>
      <c r="AU289" s="18" t="s">
        <v>86</v>
      </c>
    </row>
    <row r="290" spans="1:65" s="12" customFormat="1" ht="22.9" customHeight="1">
      <c r="B290" s="155"/>
      <c r="C290" s="156"/>
      <c r="D290" s="157" t="s">
        <v>75</v>
      </c>
      <c r="E290" s="169" t="s">
        <v>227</v>
      </c>
      <c r="F290" s="169" t="s">
        <v>422</v>
      </c>
      <c r="G290" s="156"/>
      <c r="H290" s="156"/>
      <c r="I290" s="159"/>
      <c r="J290" s="170">
        <f>BK290</f>
        <v>0</v>
      </c>
      <c r="K290" s="156"/>
      <c r="L290" s="161"/>
      <c r="M290" s="162"/>
      <c r="N290" s="163"/>
      <c r="O290" s="163"/>
      <c r="P290" s="164">
        <f>SUM(P291:P292)</f>
        <v>0</v>
      </c>
      <c r="Q290" s="163"/>
      <c r="R290" s="164">
        <f>SUM(R291:R292)</f>
        <v>0</v>
      </c>
      <c r="S290" s="163"/>
      <c r="T290" s="165">
        <f>SUM(T291:T292)</f>
        <v>0</v>
      </c>
      <c r="AR290" s="166" t="s">
        <v>84</v>
      </c>
      <c r="AT290" s="167" t="s">
        <v>75</v>
      </c>
      <c r="AU290" s="167" t="s">
        <v>84</v>
      </c>
      <c r="AY290" s="166" t="s">
        <v>148</v>
      </c>
      <c r="BK290" s="168">
        <f>SUM(BK291:BK292)</f>
        <v>0</v>
      </c>
    </row>
    <row r="291" spans="1:65" s="2" customFormat="1" ht="14.45" customHeight="1">
      <c r="A291" s="35"/>
      <c r="B291" s="36"/>
      <c r="C291" s="171" t="s">
        <v>423</v>
      </c>
      <c r="D291" s="171" t="s">
        <v>150</v>
      </c>
      <c r="E291" s="172" t="s">
        <v>424</v>
      </c>
      <c r="F291" s="173" t="s">
        <v>425</v>
      </c>
      <c r="G291" s="174" t="s">
        <v>426</v>
      </c>
      <c r="H291" s="175">
        <v>1</v>
      </c>
      <c r="I291" s="176"/>
      <c r="J291" s="177">
        <f>ROUND(I291*H291,2)</f>
        <v>0</v>
      </c>
      <c r="K291" s="173" t="s">
        <v>19</v>
      </c>
      <c r="L291" s="40"/>
      <c r="M291" s="178" t="s">
        <v>19</v>
      </c>
      <c r="N291" s="179" t="s">
        <v>47</v>
      </c>
      <c r="O291" s="65"/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2" t="s">
        <v>154</v>
      </c>
      <c r="AT291" s="182" t="s">
        <v>150</v>
      </c>
      <c r="AU291" s="182" t="s">
        <v>86</v>
      </c>
      <c r="AY291" s="18" t="s">
        <v>148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8" t="s">
        <v>84</v>
      </c>
      <c r="BK291" s="183">
        <f>ROUND(I291*H291,2)</f>
        <v>0</v>
      </c>
      <c r="BL291" s="18" t="s">
        <v>154</v>
      </c>
      <c r="BM291" s="182" t="s">
        <v>427</v>
      </c>
    </row>
    <row r="292" spans="1:65" s="2" customFormat="1" ht="39">
      <c r="A292" s="35"/>
      <c r="B292" s="36"/>
      <c r="C292" s="37"/>
      <c r="D292" s="184" t="s">
        <v>156</v>
      </c>
      <c r="E292" s="37"/>
      <c r="F292" s="185" t="s">
        <v>428</v>
      </c>
      <c r="G292" s="37"/>
      <c r="H292" s="37"/>
      <c r="I292" s="186"/>
      <c r="J292" s="37"/>
      <c r="K292" s="37"/>
      <c r="L292" s="40"/>
      <c r="M292" s="187"/>
      <c r="N292" s="188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156</v>
      </c>
      <c r="AU292" s="18" t="s">
        <v>86</v>
      </c>
    </row>
    <row r="293" spans="1:65" s="12" customFormat="1" ht="22.9" customHeight="1">
      <c r="B293" s="155"/>
      <c r="C293" s="156"/>
      <c r="D293" s="157" t="s">
        <v>75</v>
      </c>
      <c r="E293" s="169" t="s">
        <v>429</v>
      </c>
      <c r="F293" s="169" t="s">
        <v>430</v>
      </c>
      <c r="G293" s="156"/>
      <c r="H293" s="156"/>
      <c r="I293" s="159"/>
      <c r="J293" s="170">
        <f>BK293</f>
        <v>0</v>
      </c>
      <c r="K293" s="156"/>
      <c r="L293" s="161"/>
      <c r="M293" s="162"/>
      <c r="N293" s="163"/>
      <c r="O293" s="163"/>
      <c r="P293" s="164">
        <f>SUM(P294:P313)</f>
        <v>0</v>
      </c>
      <c r="Q293" s="163"/>
      <c r="R293" s="164">
        <f>SUM(R294:R313)</f>
        <v>0</v>
      </c>
      <c r="S293" s="163"/>
      <c r="T293" s="165">
        <f>SUM(T294:T313)</f>
        <v>0</v>
      </c>
      <c r="AR293" s="166" t="s">
        <v>84</v>
      </c>
      <c r="AT293" s="167" t="s">
        <v>75</v>
      </c>
      <c r="AU293" s="167" t="s">
        <v>84</v>
      </c>
      <c r="AY293" s="166" t="s">
        <v>148</v>
      </c>
      <c r="BK293" s="168">
        <f>SUM(BK294:BK313)</f>
        <v>0</v>
      </c>
    </row>
    <row r="294" spans="1:65" s="2" customFormat="1" ht="14.45" customHeight="1">
      <c r="A294" s="35"/>
      <c r="B294" s="36"/>
      <c r="C294" s="171" t="s">
        <v>431</v>
      </c>
      <c r="D294" s="171" t="s">
        <v>150</v>
      </c>
      <c r="E294" s="172" t="s">
        <v>432</v>
      </c>
      <c r="F294" s="173" t="s">
        <v>433</v>
      </c>
      <c r="G294" s="174" t="s">
        <v>222</v>
      </c>
      <c r="H294" s="175">
        <v>0.28000000000000003</v>
      </c>
      <c r="I294" s="176"/>
      <c r="J294" s="177">
        <f>ROUND(I294*H294,2)</f>
        <v>0</v>
      </c>
      <c r="K294" s="173" t="s">
        <v>153</v>
      </c>
      <c r="L294" s="40"/>
      <c r="M294" s="178" t="s">
        <v>19</v>
      </c>
      <c r="N294" s="179" t="s">
        <v>47</v>
      </c>
      <c r="O294" s="65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2" t="s">
        <v>154</v>
      </c>
      <c r="AT294" s="182" t="s">
        <v>150</v>
      </c>
      <c r="AU294" s="182" t="s">
        <v>86</v>
      </c>
      <c r="AY294" s="18" t="s">
        <v>148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84</v>
      </c>
      <c r="BK294" s="183">
        <f>ROUND(I294*H294,2)</f>
        <v>0</v>
      </c>
      <c r="BL294" s="18" t="s">
        <v>154</v>
      </c>
      <c r="BM294" s="182" t="s">
        <v>434</v>
      </c>
    </row>
    <row r="295" spans="1:65" s="2" customFormat="1" ht="11.25">
      <c r="A295" s="35"/>
      <c r="B295" s="36"/>
      <c r="C295" s="37"/>
      <c r="D295" s="184" t="s">
        <v>156</v>
      </c>
      <c r="E295" s="37"/>
      <c r="F295" s="185" t="s">
        <v>435</v>
      </c>
      <c r="G295" s="37"/>
      <c r="H295" s="37"/>
      <c r="I295" s="186"/>
      <c r="J295" s="37"/>
      <c r="K295" s="37"/>
      <c r="L295" s="40"/>
      <c r="M295" s="187"/>
      <c r="N295" s="188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156</v>
      </c>
      <c r="AU295" s="18" t="s">
        <v>86</v>
      </c>
    </row>
    <row r="296" spans="1:65" s="2" customFormat="1" ht="68.25">
      <c r="A296" s="35"/>
      <c r="B296" s="36"/>
      <c r="C296" s="37"/>
      <c r="D296" s="184" t="s">
        <v>158</v>
      </c>
      <c r="E296" s="37"/>
      <c r="F296" s="189" t="s">
        <v>436</v>
      </c>
      <c r="G296" s="37"/>
      <c r="H296" s="37"/>
      <c r="I296" s="186"/>
      <c r="J296" s="37"/>
      <c r="K296" s="37"/>
      <c r="L296" s="40"/>
      <c r="M296" s="187"/>
      <c r="N296" s="188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158</v>
      </c>
      <c r="AU296" s="18" t="s">
        <v>86</v>
      </c>
    </row>
    <row r="297" spans="1:65" s="13" customFormat="1" ht="11.25">
      <c r="B297" s="190"/>
      <c r="C297" s="191"/>
      <c r="D297" s="184" t="s">
        <v>160</v>
      </c>
      <c r="E297" s="192" t="s">
        <v>19</v>
      </c>
      <c r="F297" s="193" t="s">
        <v>437</v>
      </c>
      <c r="G297" s="191"/>
      <c r="H297" s="192" t="s">
        <v>19</v>
      </c>
      <c r="I297" s="194"/>
      <c r="J297" s="191"/>
      <c r="K297" s="191"/>
      <c r="L297" s="195"/>
      <c r="M297" s="196"/>
      <c r="N297" s="197"/>
      <c r="O297" s="197"/>
      <c r="P297" s="197"/>
      <c r="Q297" s="197"/>
      <c r="R297" s="197"/>
      <c r="S297" s="197"/>
      <c r="T297" s="198"/>
      <c r="AT297" s="199" t="s">
        <v>160</v>
      </c>
      <c r="AU297" s="199" t="s">
        <v>86</v>
      </c>
      <c r="AV297" s="13" t="s">
        <v>84</v>
      </c>
      <c r="AW297" s="13" t="s">
        <v>37</v>
      </c>
      <c r="AX297" s="13" t="s">
        <v>76</v>
      </c>
      <c r="AY297" s="199" t="s">
        <v>148</v>
      </c>
    </row>
    <row r="298" spans="1:65" s="14" customFormat="1" ht="11.25">
      <c r="B298" s="200"/>
      <c r="C298" s="201"/>
      <c r="D298" s="184" t="s">
        <v>160</v>
      </c>
      <c r="E298" s="202" t="s">
        <v>19</v>
      </c>
      <c r="F298" s="203" t="s">
        <v>438</v>
      </c>
      <c r="G298" s="201"/>
      <c r="H298" s="204">
        <v>7.0000000000000007E-2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160</v>
      </c>
      <c r="AU298" s="210" t="s">
        <v>86</v>
      </c>
      <c r="AV298" s="14" t="s">
        <v>86</v>
      </c>
      <c r="AW298" s="14" t="s">
        <v>37</v>
      </c>
      <c r="AX298" s="14" t="s">
        <v>76</v>
      </c>
      <c r="AY298" s="210" t="s">
        <v>148</v>
      </c>
    </row>
    <row r="299" spans="1:65" s="14" customFormat="1" ht="11.25">
      <c r="B299" s="200"/>
      <c r="C299" s="201"/>
      <c r="D299" s="184" t="s">
        <v>160</v>
      </c>
      <c r="E299" s="202" t="s">
        <v>19</v>
      </c>
      <c r="F299" s="203" t="s">
        <v>439</v>
      </c>
      <c r="G299" s="201"/>
      <c r="H299" s="204">
        <v>0.21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160</v>
      </c>
      <c r="AU299" s="210" t="s">
        <v>86</v>
      </c>
      <c r="AV299" s="14" t="s">
        <v>86</v>
      </c>
      <c r="AW299" s="14" t="s">
        <v>37</v>
      </c>
      <c r="AX299" s="14" t="s">
        <v>76</v>
      </c>
      <c r="AY299" s="210" t="s">
        <v>148</v>
      </c>
    </row>
    <row r="300" spans="1:65" s="15" customFormat="1" ht="11.25">
      <c r="B300" s="211"/>
      <c r="C300" s="212"/>
      <c r="D300" s="184" t="s">
        <v>160</v>
      </c>
      <c r="E300" s="213" t="s">
        <v>19</v>
      </c>
      <c r="F300" s="214" t="s">
        <v>172</v>
      </c>
      <c r="G300" s="212"/>
      <c r="H300" s="215">
        <v>0.28000000000000003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160</v>
      </c>
      <c r="AU300" s="221" t="s">
        <v>86</v>
      </c>
      <c r="AV300" s="15" t="s">
        <v>154</v>
      </c>
      <c r="AW300" s="15" t="s">
        <v>37</v>
      </c>
      <c r="AX300" s="15" t="s">
        <v>84</v>
      </c>
      <c r="AY300" s="221" t="s">
        <v>148</v>
      </c>
    </row>
    <row r="301" spans="1:65" s="2" customFormat="1" ht="14.45" customHeight="1">
      <c r="A301" s="35"/>
      <c r="B301" s="36"/>
      <c r="C301" s="171" t="s">
        <v>440</v>
      </c>
      <c r="D301" s="171" t="s">
        <v>150</v>
      </c>
      <c r="E301" s="172" t="s">
        <v>441</v>
      </c>
      <c r="F301" s="173" t="s">
        <v>442</v>
      </c>
      <c r="G301" s="174" t="s">
        <v>222</v>
      </c>
      <c r="H301" s="175">
        <v>5.32</v>
      </c>
      <c r="I301" s="176"/>
      <c r="J301" s="177">
        <f>ROUND(I301*H301,2)</f>
        <v>0</v>
      </c>
      <c r="K301" s="173" t="s">
        <v>153</v>
      </c>
      <c r="L301" s="40"/>
      <c r="M301" s="178" t="s">
        <v>19</v>
      </c>
      <c r="N301" s="179" t="s">
        <v>47</v>
      </c>
      <c r="O301" s="65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2" t="s">
        <v>154</v>
      </c>
      <c r="AT301" s="182" t="s">
        <v>150</v>
      </c>
      <c r="AU301" s="182" t="s">
        <v>86</v>
      </c>
      <c r="AY301" s="18" t="s">
        <v>148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84</v>
      </c>
      <c r="BK301" s="183">
        <f>ROUND(I301*H301,2)</f>
        <v>0</v>
      </c>
      <c r="BL301" s="18" t="s">
        <v>154</v>
      </c>
      <c r="BM301" s="182" t="s">
        <v>443</v>
      </c>
    </row>
    <row r="302" spans="1:65" s="2" customFormat="1" ht="19.5">
      <c r="A302" s="35"/>
      <c r="B302" s="36"/>
      <c r="C302" s="37"/>
      <c r="D302" s="184" t="s">
        <v>156</v>
      </c>
      <c r="E302" s="37"/>
      <c r="F302" s="185" t="s">
        <v>444</v>
      </c>
      <c r="G302" s="37"/>
      <c r="H302" s="37"/>
      <c r="I302" s="186"/>
      <c r="J302" s="37"/>
      <c r="K302" s="37"/>
      <c r="L302" s="40"/>
      <c r="M302" s="187"/>
      <c r="N302" s="188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156</v>
      </c>
      <c r="AU302" s="18" t="s">
        <v>86</v>
      </c>
    </row>
    <row r="303" spans="1:65" s="2" customFormat="1" ht="68.25">
      <c r="A303" s="35"/>
      <c r="B303" s="36"/>
      <c r="C303" s="37"/>
      <c r="D303" s="184" t="s">
        <v>158</v>
      </c>
      <c r="E303" s="37"/>
      <c r="F303" s="189" t="s">
        <v>436</v>
      </c>
      <c r="G303" s="37"/>
      <c r="H303" s="37"/>
      <c r="I303" s="186"/>
      <c r="J303" s="37"/>
      <c r="K303" s="37"/>
      <c r="L303" s="40"/>
      <c r="M303" s="187"/>
      <c r="N303" s="188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158</v>
      </c>
      <c r="AU303" s="18" t="s">
        <v>86</v>
      </c>
    </row>
    <row r="304" spans="1:65" s="13" customFormat="1" ht="11.25">
      <c r="B304" s="190"/>
      <c r="C304" s="191"/>
      <c r="D304" s="184" t="s">
        <v>160</v>
      </c>
      <c r="E304" s="192" t="s">
        <v>19</v>
      </c>
      <c r="F304" s="193" t="s">
        <v>445</v>
      </c>
      <c r="G304" s="191"/>
      <c r="H304" s="192" t="s">
        <v>19</v>
      </c>
      <c r="I304" s="194"/>
      <c r="J304" s="191"/>
      <c r="K304" s="191"/>
      <c r="L304" s="195"/>
      <c r="M304" s="196"/>
      <c r="N304" s="197"/>
      <c r="O304" s="197"/>
      <c r="P304" s="197"/>
      <c r="Q304" s="197"/>
      <c r="R304" s="197"/>
      <c r="S304" s="197"/>
      <c r="T304" s="198"/>
      <c r="AT304" s="199" t="s">
        <v>160</v>
      </c>
      <c r="AU304" s="199" t="s">
        <v>86</v>
      </c>
      <c r="AV304" s="13" t="s">
        <v>84</v>
      </c>
      <c r="AW304" s="13" t="s">
        <v>37</v>
      </c>
      <c r="AX304" s="13" t="s">
        <v>76</v>
      </c>
      <c r="AY304" s="199" t="s">
        <v>148</v>
      </c>
    </row>
    <row r="305" spans="1:65" s="14" customFormat="1" ht="11.25">
      <c r="B305" s="200"/>
      <c r="C305" s="201"/>
      <c r="D305" s="184" t="s">
        <v>160</v>
      </c>
      <c r="E305" s="202" t="s">
        <v>19</v>
      </c>
      <c r="F305" s="203" t="s">
        <v>446</v>
      </c>
      <c r="G305" s="201"/>
      <c r="H305" s="204">
        <v>1.33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160</v>
      </c>
      <c r="AU305" s="210" t="s">
        <v>86</v>
      </c>
      <c r="AV305" s="14" t="s">
        <v>86</v>
      </c>
      <c r="AW305" s="14" t="s">
        <v>37</v>
      </c>
      <c r="AX305" s="14" t="s">
        <v>76</v>
      </c>
      <c r="AY305" s="210" t="s">
        <v>148</v>
      </c>
    </row>
    <row r="306" spans="1:65" s="14" customFormat="1" ht="11.25">
      <c r="B306" s="200"/>
      <c r="C306" s="201"/>
      <c r="D306" s="184" t="s">
        <v>160</v>
      </c>
      <c r="E306" s="202" t="s">
        <v>19</v>
      </c>
      <c r="F306" s="203" t="s">
        <v>447</v>
      </c>
      <c r="G306" s="201"/>
      <c r="H306" s="204">
        <v>3.99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160</v>
      </c>
      <c r="AU306" s="210" t="s">
        <v>86</v>
      </c>
      <c r="AV306" s="14" t="s">
        <v>86</v>
      </c>
      <c r="AW306" s="14" t="s">
        <v>37</v>
      </c>
      <c r="AX306" s="14" t="s">
        <v>76</v>
      </c>
      <c r="AY306" s="210" t="s">
        <v>148</v>
      </c>
    </row>
    <row r="307" spans="1:65" s="15" customFormat="1" ht="11.25">
      <c r="B307" s="211"/>
      <c r="C307" s="212"/>
      <c r="D307" s="184" t="s">
        <v>160</v>
      </c>
      <c r="E307" s="213" t="s">
        <v>19</v>
      </c>
      <c r="F307" s="214" t="s">
        <v>172</v>
      </c>
      <c r="G307" s="212"/>
      <c r="H307" s="215">
        <v>5.32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160</v>
      </c>
      <c r="AU307" s="221" t="s">
        <v>86</v>
      </c>
      <c r="AV307" s="15" t="s">
        <v>154</v>
      </c>
      <c r="AW307" s="15" t="s">
        <v>37</v>
      </c>
      <c r="AX307" s="15" t="s">
        <v>84</v>
      </c>
      <c r="AY307" s="221" t="s">
        <v>148</v>
      </c>
    </row>
    <row r="308" spans="1:65" s="2" customFormat="1" ht="14.45" customHeight="1">
      <c r="A308" s="35"/>
      <c r="B308" s="36"/>
      <c r="C308" s="171" t="s">
        <v>448</v>
      </c>
      <c r="D308" s="171" t="s">
        <v>150</v>
      </c>
      <c r="E308" s="172" t="s">
        <v>449</v>
      </c>
      <c r="F308" s="173" t="s">
        <v>450</v>
      </c>
      <c r="G308" s="174" t="s">
        <v>222</v>
      </c>
      <c r="H308" s="175">
        <v>0.28000000000000003</v>
      </c>
      <c r="I308" s="176"/>
      <c r="J308" s="177">
        <f>ROUND(I308*H308,2)</f>
        <v>0</v>
      </c>
      <c r="K308" s="173" t="s">
        <v>153</v>
      </c>
      <c r="L308" s="40"/>
      <c r="M308" s="178" t="s">
        <v>19</v>
      </c>
      <c r="N308" s="179" t="s">
        <v>47</v>
      </c>
      <c r="O308" s="65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2" t="s">
        <v>154</v>
      </c>
      <c r="AT308" s="182" t="s">
        <v>150</v>
      </c>
      <c r="AU308" s="182" t="s">
        <v>86</v>
      </c>
      <c r="AY308" s="18" t="s">
        <v>148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8" t="s">
        <v>84</v>
      </c>
      <c r="BK308" s="183">
        <f>ROUND(I308*H308,2)</f>
        <v>0</v>
      </c>
      <c r="BL308" s="18" t="s">
        <v>154</v>
      </c>
      <c r="BM308" s="182" t="s">
        <v>451</v>
      </c>
    </row>
    <row r="309" spans="1:65" s="2" customFormat="1" ht="11.25">
      <c r="A309" s="35"/>
      <c r="B309" s="36"/>
      <c r="C309" s="37"/>
      <c r="D309" s="184" t="s">
        <v>156</v>
      </c>
      <c r="E309" s="37"/>
      <c r="F309" s="185" t="s">
        <v>452</v>
      </c>
      <c r="G309" s="37"/>
      <c r="H309" s="37"/>
      <c r="I309" s="186"/>
      <c r="J309" s="37"/>
      <c r="K309" s="37"/>
      <c r="L309" s="40"/>
      <c r="M309" s="187"/>
      <c r="N309" s="188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156</v>
      </c>
      <c r="AU309" s="18" t="s">
        <v>86</v>
      </c>
    </row>
    <row r="310" spans="1:65" s="2" customFormat="1" ht="58.5">
      <c r="A310" s="35"/>
      <c r="B310" s="36"/>
      <c r="C310" s="37"/>
      <c r="D310" s="184" t="s">
        <v>158</v>
      </c>
      <c r="E310" s="37"/>
      <c r="F310" s="189" t="s">
        <v>453</v>
      </c>
      <c r="G310" s="37"/>
      <c r="H310" s="37"/>
      <c r="I310" s="186"/>
      <c r="J310" s="37"/>
      <c r="K310" s="37"/>
      <c r="L310" s="40"/>
      <c r="M310" s="187"/>
      <c r="N310" s="188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158</v>
      </c>
      <c r="AU310" s="18" t="s">
        <v>86</v>
      </c>
    </row>
    <row r="311" spans="1:65" s="14" customFormat="1" ht="11.25">
      <c r="B311" s="200"/>
      <c r="C311" s="201"/>
      <c r="D311" s="184" t="s">
        <v>160</v>
      </c>
      <c r="E311" s="202" t="s">
        <v>19</v>
      </c>
      <c r="F311" s="203" t="s">
        <v>438</v>
      </c>
      <c r="G311" s="201"/>
      <c r="H311" s="204">
        <v>7.0000000000000007E-2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160</v>
      </c>
      <c r="AU311" s="210" t="s">
        <v>86</v>
      </c>
      <c r="AV311" s="14" t="s">
        <v>86</v>
      </c>
      <c r="AW311" s="14" t="s">
        <v>37</v>
      </c>
      <c r="AX311" s="14" t="s">
        <v>76</v>
      </c>
      <c r="AY311" s="210" t="s">
        <v>148</v>
      </c>
    </row>
    <row r="312" spans="1:65" s="14" customFormat="1" ht="11.25">
      <c r="B312" s="200"/>
      <c r="C312" s="201"/>
      <c r="D312" s="184" t="s">
        <v>160</v>
      </c>
      <c r="E312" s="202" t="s">
        <v>19</v>
      </c>
      <c r="F312" s="203" t="s">
        <v>439</v>
      </c>
      <c r="G312" s="201"/>
      <c r="H312" s="204">
        <v>0.21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160</v>
      </c>
      <c r="AU312" s="210" t="s">
        <v>86</v>
      </c>
      <c r="AV312" s="14" t="s">
        <v>86</v>
      </c>
      <c r="AW312" s="14" t="s">
        <v>37</v>
      </c>
      <c r="AX312" s="14" t="s">
        <v>76</v>
      </c>
      <c r="AY312" s="210" t="s">
        <v>148</v>
      </c>
    </row>
    <row r="313" spans="1:65" s="15" customFormat="1" ht="11.25">
      <c r="B313" s="211"/>
      <c r="C313" s="212"/>
      <c r="D313" s="184" t="s">
        <v>160</v>
      </c>
      <c r="E313" s="213" t="s">
        <v>19</v>
      </c>
      <c r="F313" s="214" t="s">
        <v>172</v>
      </c>
      <c r="G313" s="212"/>
      <c r="H313" s="215">
        <v>0.28000000000000003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160</v>
      </c>
      <c r="AU313" s="221" t="s">
        <v>86</v>
      </c>
      <c r="AV313" s="15" t="s">
        <v>154</v>
      </c>
      <c r="AW313" s="15" t="s">
        <v>37</v>
      </c>
      <c r="AX313" s="15" t="s">
        <v>84</v>
      </c>
      <c r="AY313" s="221" t="s">
        <v>148</v>
      </c>
    </row>
    <row r="314" spans="1:65" s="12" customFormat="1" ht="22.9" customHeight="1">
      <c r="B314" s="155"/>
      <c r="C314" s="156"/>
      <c r="D314" s="157" t="s">
        <v>75</v>
      </c>
      <c r="E314" s="169" t="s">
        <v>454</v>
      </c>
      <c r="F314" s="169" t="s">
        <v>455</v>
      </c>
      <c r="G314" s="156"/>
      <c r="H314" s="156"/>
      <c r="I314" s="159"/>
      <c r="J314" s="170">
        <f>BK314</f>
        <v>0</v>
      </c>
      <c r="K314" s="156"/>
      <c r="L314" s="161"/>
      <c r="M314" s="162"/>
      <c r="N314" s="163"/>
      <c r="O314" s="163"/>
      <c r="P314" s="164">
        <f>SUM(P315:P317)</f>
        <v>0</v>
      </c>
      <c r="Q314" s="163"/>
      <c r="R314" s="164">
        <f>SUM(R315:R317)</f>
        <v>0</v>
      </c>
      <c r="S314" s="163"/>
      <c r="T314" s="165">
        <f>SUM(T315:T317)</f>
        <v>0</v>
      </c>
      <c r="AR314" s="166" t="s">
        <v>84</v>
      </c>
      <c r="AT314" s="167" t="s">
        <v>75</v>
      </c>
      <c r="AU314" s="167" t="s">
        <v>84</v>
      </c>
      <c r="AY314" s="166" t="s">
        <v>148</v>
      </c>
      <c r="BK314" s="168">
        <f>SUM(BK315:BK317)</f>
        <v>0</v>
      </c>
    </row>
    <row r="315" spans="1:65" s="2" customFormat="1" ht="14.45" customHeight="1">
      <c r="A315" s="35"/>
      <c r="B315" s="36"/>
      <c r="C315" s="171" t="s">
        <v>456</v>
      </c>
      <c r="D315" s="171" t="s">
        <v>150</v>
      </c>
      <c r="E315" s="172" t="s">
        <v>457</v>
      </c>
      <c r="F315" s="173" t="s">
        <v>458</v>
      </c>
      <c r="G315" s="174" t="s">
        <v>222</v>
      </c>
      <c r="H315" s="175">
        <v>19.59</v>
      </c>
      <c r="I315" s="176"/>
      <c r="J315" s="177">
        <f>ROUND(I315*H315,2)</f>
        <v>0</v>
      </c>
      <c r="K315" s="173" t="s">
        <v>153</v>
      </c>
      <c r="L315" s="40"/>
      <c r="M315" s="178" t="s">
        <v>19</v>
      </c>
      <c r="N315" s="179" t="s">
        <v>47</v>
      </c>
      <c r="O315" s="65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2" t="s">
        <v>154</v>
      </c>
      <c r="AT315" s="182" t="s">
        <v>150</v>
      </c>
      <c r="AU315" s="182" t="s">
        <v>86</v>
      </c>
      <c r="AY315" s="18" t="s">
        <v>148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8" t="s">
        <v>84</v>
      </c>
      <c r="BK315" s="183">
        <f>ROUND(I315*H315,2)</f>
        <v>0</v>
      </c>
      <c r="BL315" s="18" t="s">
        <v>154</v>
      </c>
      <c r="BM315" s="182" t="s">
        <v>459</v>
      </c>
    </row>
    <row r="316" spans="1:65" s="2" customFormat="1" ht="19.5">
      <c r="A316" s="35"/>
      <c r="B316" s="36"/>
      <c r="C316" s="37"/>
      <c r="D316" s="184" t="s">
        <v>156</v>
      </c>
      <c r="E316" s="37"/>
      <c r="F316" s="185" t="s">
        <v>460</v>
      </c>
      <c r="G316" s="37"/>
      <c r="H316" s="37"/>
      <c r="I316" s="186"/>
      <c r="J316" s="37"/>
      <c r="K316" s="37"/>
      <c r="L316" s="40"/>
      <c r="M316" s="187"/>
      <c r="N316" s="188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156</v>
      </c>
      <c r="AU316" s="18" t="s">
        <v>86</v>
      </c>
    </row>
    <row r="317" spans="1:65" s="2" customFormat="1" ht="39">
      <c r="A317" s="35"/>
      <c r="B317" s="36"/>
      <c r="C317" s="37"/>
      <c r="D317" s="184" t="s">
        <v>158</v>
      </c>
      <c r="E317" s="37"/>
      <c r="F317" s="189" t="s">
        <v>461</v>
      </c>
      <c r="G317" s="37"/>
      <c r="H317" s="37"/>
      <c r="I317" s="186"/>
      <c r="J317" s="37"/>
      <c r="K317" s="37"/>
      <c r="L317" s="40"/>
      <c r="M317" s="232"/>
      <c r="N317" s="233"/>
      <c r="O317" s="234"/>
      <c r="P317" s="234"/>
      <c r="Q317" s="234"/>
      <c r="R317" s="234"/>
      <c r="S317" s="234"/>
      <c r="T317" s="2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158</v>
      </c>
      <c r="AU317" s="18" t="s">
        <v>86</v>
      </c>
    </row>
    <row r="318" spans="1:65" s="2" customFormat="1" ht="6.95" customHeight="1">
      <c r="A318" s="35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0"/>
      <c r="M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</row>
  </sheetData>
  <sheetProtection algorithmName="SHA-512" hashValue="PPl+/Wy1G4R3T9fl1U5pIhMgWqC+33BfavlNOz+zzmOlhe+tsS/pSkWxicsds6tckoUKx+IXzWYcfVaJosJlLw==" saltValue="Tyci/yMg27nNMg5QJ9KJZpOa0klrnfWnIpJCcnGcKS6j3fNCWThLnDS5f5TwdDLk2SijQeobwyvd9/83nSQb0A==" spinCount="100000" sheet="1" objects="1" scenarios="1" formatColumns="0" formatRows="0" autoFilter="0"/>
  <autoFilter ref="C85:K317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99"/>
      <c r="C3" s="100"/>
      <c r="D3" s="100"/>
      <c r="E3" s="100"/>
      <c r="F3" s="100"/>
      <c r="G3" s="100"/>
      <c r="H3" s="21"/>
    </row>
    <row r="4" spans="1:8" s="1" customFormat="1" ht="24.95" customHeight="1">
      <c r="B4" s="21"/>
      <c r="C4" s="101" t="s">
        <v>462</v>
      </c>
      <c r="H4" s="21"/>
    </row>
    <row r="5" spans="1:8" s="1" customFormat="1" ht="12" customHeight="1">
      <c r="B5" s="21"/>
      <c r="C5" s="236" t="s">
        <v>13</v>
      </c>
      <c r="D5" s="377" t="s">
        <v>14</v>
      </c>
      <c r="E5" s="370"/>
      <c r="F5" s="370"/>
      <c r="H5" s="21"/>
    </row>
    <row r="6" spans="1:8" s="1" customFormat="1" ht="36.950000000000003" customHeight="1">
      <c r="B6" s="21"/>
      <c r="C6" s="237" t="s">
        <v>16</v>
      </c>
      <c r="D6" s="381" t="s">
        <v>17</v>
      </c>
      <c r="E6" s="370"/>
      <c r="F6" s="370"/>
      <c r="H6" s="21"/>
    </row>
    <row r="7" spans="1:8" s="1" customFormat="1" ht="16.5" customHeight="1">
      <c r="B7" s="21"/>
      <c r="C7" s="103" t="s">
        <v>23</v>
      </c>
      <c r="D7" s="106" t="str">
        <f>'Rekapitulace stavby'!AN8</f>
        <v>17. 5. 2021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4"/>
      <c r="B9" s="238"/>
      <c r="C9" s="239" t="s">
        <v>57</v>
      </c>
      <c r="D9" s="240" t="s">
        <v>58</v>
      </c>
      <c r="E9" s="240" t="s">
        <v>135</v>
      </c>
      <c r="F9" s="241" t="s">
        <v>463</v>
      </c>
      <c r="G9" s="144"/>
      <c r="H9" s="238"/>
    </row>
    <row r="10" spans="1:8" s="2" customFormat="1" ht="26.45" customHeight="1">
      <c r="A10" s="35"/>
      <c r="B10" s="40"/>
      <c r="C10" s="242" t="s">
        <v>464</v>
      </c>
      <c r="D10" s="242" t="s">
        <v>82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43" t="s">
        <v>99</v>
      </c>
      <c r="D11" s="244" t="s">
        <v>100</v>
      </c>
      <c r="E11" s="245" t="s">
        <v>93</v>
      </c>
      <c r="F11" s="246">
        <v>14</v>
      </c>
      <c r="G11" s="35"/>
      <c r="H11" s="40"/>
    </row>
    <row r="12" spans="1:8" s="2" customFormat="1" ht="16.899999999999999" customHeight="1">
      <c r="A12" s="35"/>
      <c r="B12" s="40"/>
      <c r="C12" s="247" t="s">
        <v>19</v>
      </c>
      <c r="D12" s="247" t="s">
        <v>340</v>
      </c>
      <c r="E12" s="18" t="s">
        <v>19</v>
      </c>
      <c r="F12" s="248">
        <v>14</v>
      </c>
      <c r="G12" s="35"/>
      <c r="H12" s="40"/>
    </row>
    <row r="13" spans="1:8" s="2" customFormat="1" ht="16.899999999999999" customHeight="1">
      <c r="A13" s="35"/>
      <c r="B13" s="40"/>
      <c r="C13" s="247" t="s">
        <v>99</v>
      </c>
      <c r="D13" s="247" t="s">
        <v>172</v>
      </c>
      <c r="E13" s="18" t="s">
        <v>19</v>
      </c>
      <c r="F13" s="248">
        <v>14</v>
      </c>
      <c r="G13" s="35"/>
      <c r="H13" s="40"/>
    </row>
    <row r="14" spans="1:8" s="2" customFormat="1" ht="16.899999999999999" customHeight="1">
      <c r="A14" s="35"/>
      <c r="B14" s="40"/>
      <c r="C14" s="249" t="s">
        <v>465</v>
      </c>
      <c r="D14" s="35"/>
      <c r="E14" s="35"/>
      <c r="F14" s="35"/>
      <c r="G14" s="35"/>
      <c r="H14" s="40"/>
    </row>
    <row r="15" spans="1:8" s="2" customFormat="1" ht="16.899999999999999" customHeight="1">
      <c r="A15" s="35"/>
      <c r="B15" s="40"/>
      <c r="C15" s="247" t="s">
        <v>336</v>
      </c>
      <c r="D15" s="247" t="s">
        <v>337</v>
      </c>
      <c r="E15" s="18" t="s">
        <v>93</v>
      </c>
      <c r="F15" s="248">
        <v>14</v>
      </c>
      <c r="G15" s="35"/>
      <c r="H15" s="40"/>
    </row>
    <row r="16" spans="1:8" s="2" customFormat="1" ht="16.899999999999999" customHeight="1">
      <c r="A16" s="35"/>
      <c r="B16" s="40"/>
      <c r="C16" s="247" t="s">
        <v>432</v>
      </c>
      <c r="D16" s="247" t="s">
        <v>433</v>
      </c>
      <c r="E16" s="18" t="s">
        <v>222</v>
      </c>
      <c r="F16" s="248">
        <v>0.28000000000000003</v>
      </c>
      <c r="G16" s="35"/>
      <c r="H16" s="40"/>
    </row>
    <row r="17" spans="1:8" s="2" customFormat="1" ht="16.899999999999999" customHeight="1">
      <c r="A17" s="35"/>
      <c r="B17" s="40"/>
      <c r="C17" s="247" t="s">
        <v>441</v>
      </c>
      <c r="D17" s="247" t="s">
        <v>442</v>
      </c>
      <c r="E17" s="18" t="s">
        <v>222</v>
      </c>
      <c r="F17" s="248">
        <v>5.32</v>
      </c>
      <c r="G17" s="35"/>
      <c r="H17" s="40"/>
    </row>
    <row r="18" spans="1:8" s="2" customFormat="1" ht="16.899999999999999" customHeight="1">
      <c r="A18" s="35"/>
      <c r="B18" s="40"/>
      <c r="C18" s="247" t="s">
        <v>449</v>
      </c>
      <c r="D18" s="247" t="s">
        <v>450</v>
      </c>
      <c r="E18" s="18" t="s">
        <v>222</v>
      </c>
      <c r="F18" s="248">
        <v>0.28000000000000003</v>
      </c>
      <c r="G18" s="35"/>
      <c r="H18" s="40"/>
    </row>
    <row r="19" spans="1:8" s="2" customFormat="1" ht="16.899999999999999" customHeight="1">
      <c r="A19" s="35"/>
      <c r="B19" s="40"/>
      <c r="C19" s="243" t="s">
        <v>102</v>
      </c>
      <c r="D19" s="244" t="s">
        <v>103</v>
      </c>
      <c r="E19" s="245" t="s">
        <v>93</v>
      </c>
      <c r="F19" s="246">
        <v>14</v>
      </c>
      <c r="G19" s="35"/>
      <c r="H19" s="40"/>
    </row>
    <row r="20" spans="1:8" s="2" customFormat="1" ht="16.899999999999999" customHeight="1">
      <c r="A20" s="35"/>
      <c r="B20" s="40"/>
      <c r="C20" s="247" t="s">
        <v>19</v>
      </c>
      <c r="D20" s="247" t="s">
        <v>322</v>
      </c>
      <c r="E20" s="18" t="s">
        <v>19</v>
      </c>
      <c r="F20" s="248">
        <v>14</v>
      </c>
      <c r="G20" s="35"/>
      <c r="H20" s="40"/>
    </row>
    <row r="21" spans="1:8" s="2" customFormat="1" ht="16.899999999999999" customHeight="1">
      <c r="A21" s="35"/>
      <c r="B21" s="40"/>
      <c r="C21" s="247" t="s">
        <v>102</v>
      </c>
      <c r="D21" s="247" t="s">
        <v>172</v>
      </c>
      <c r="E21" s="18" t="s">
        <v>19</v>
      </c>
      <c r="F21" s="248">
        <v>14</v>
      </c>
      <c r="G21" s="35"/>
      <c r="H21" s="40"/>
    </row>
    <row r="22" spans="1:8" s="2" customFormat="1" ht="16.899999999999999" customHeight="1">
      <c r="A22" s="35"/>
      <c r="B22" s="40"/>
      <c r="C22" s="249" t="s">
        <v>465</v>
      </c>
      <c r="D22" s="35"/>
      <c r="E22" s="35"/>
      <c r="F22" s="35"/>
      <c r="G22" s="35"/>
      <c r="H22" s="40"/>
    </row>
    <row r="23" spans="1:8" s="2" customFormat="1" ht="16.899999999999999" customHeight="1">
      <c r="A23" s="35"/>
      <c r="B23" s="40"/>
      <c r="C23" s="247" t="s">
        <v>317</v>
      </c>
      <c r="D23" s="247" t="s">
        <v>318</v>
      </c>
      <c r="E23" s="18" t="s">
        <v>93</v>
      </c>
      <c r="F23" s="248">
        <v>14</v>
      </c>
      <c r="G23" s="35"/>
      <c r="H23" s="40"/>
    </row>
    <row r="24" spans="1:8" s="2" customFormat="1" ht="16.899999999999999" customHeight="1">
      <c r="A24" s="35"/>
      <c r="B24" s="40"/>
      <c r="C24" s="247" t="s">
        <v>432</v>
      </c>
      <c r="D24" s="247" t="s">
        <v>433</v>
      </c>
      <c r="E24" s="18" t="s">
        <v>222</v>
      </c>
      <c r="F24" s="248">
        <v>0.28000000000000003</v>
      </c>
      <c r="G24" s="35"/>
      <c r="H24" s="40"/>
    </row>
    <row r="25" spans="1:8" s="2" customFormat="1" ht="16.899999999999999" customHeight="1">
      <c r="A25" s="35"/>
      <c r="B25" s="40"/>
      <c r="C25" s="247" t="s">
        <v>441</v>
      </c>
      <c r="D25" s="247" t="s">
        <v>442</v>
      </c>
      <c r="E25" s="18" t="s">
        <v>222</v>
      </c>
      <c r="F25" s="248">
        <v>5.32</v>
      </c>
      <c r="G25" s="35"/>
      <c r="H25" s="40"/>
    </row>
    <row r="26" spans="1:8" s="2" customFormat="1" ht="16.899999999999999" customHeight="1">
      <c r="A26" s="35"/>
      <c r="B26" s="40"/>
      <c r="C26" s="247" t="s">
        <v>449</v>
      </c>
      <c r="D26" s="247" t="s">
        <v>450</v>
      </c>
      <c r="E26" s="18" t="s">
        <v>222</v>
      </c>
      <c r="F26" s="248">
        <v>0.28000000000000003</v>
      </c>
      <c r="G26" s="35"/>
      <c r="H26" s="40"/>
    </row>
    <row r="27" spans="1:8" s="2" customFormat="1" ht="16.899999999999999" customHeight="1">
      <c r="A27" s="35"/>
      <c r="B27" s="40"/>
      <c r="C27" s="243" t="s">
        <v>302</v>
      </c>
      <c r="D27" s="244" t="s">
        <v>466</v>
      </c>
      <c r="E27" s="245" t="s">
        <v>89</v>
      </c>
      <c r="F27" s="246">
        <v>2.3460000000000001</v>
      </c>
      <c r="G27" s="35"/>
      <c r="H27" s="40"/>
    </row>
    <row r="28" spans="1:8" s="2" customFormat="1" ht="16.899999999999999" customHeight="1">
      <c r="A28" s="35"/>
      <c r="B28" s="40"/>
      <c r="C28" s="247" t="s">
        <v>19</v>
      </c>
      <c r="D28" s="247" t="s">
        <v>161</v>
      </c>
      <c r="E28" s="18" t="s">
        <v>19</v>
      </c>
      <c r="F28" s="248">
        <v>0</v>
      </c>
      <c r="G28" s="35"/>
      <c r="H28" s="40"/>
    </row>
    <row r="29" spans="1:8" s="2" customFormat="1" ht="16.899999999999999" customHeight="1">
      <c r="A29" s="35"/>
      <c r="B29" s="40"/>
      <c r="C29" s="247" t="s">
        <v>19</v>
      </c>
      <c r="D29" s="247" t="s">
        <v>300</v>
      </c>
      <c r="E29" s="18" t="s">
        <v>19</v>
      </c>
      <c r="F29" s="248">
        <v>0.88800000000000001</v>
      </c>
      <c r="G29" s="35"/>
      <c r="H29" s="40"/>
    </row>
    <row r="30" spans="1:8" s="2" customFormat="1" ht="16.899999999999999" customHeight="1">
      <c r="A30" s="35"/>
      <c r="B30" s="40"/>
      <c r="C30" s="247" t="s">
        <v>19</v>
      </c>
      <c r="D30" s="247" t="s">
        <v>301</v>
      </c>
      <c r="E30" s="18" t="s">
        <v>19</v>
      </c>
      <c r="F30" s="248">
        <v>1.458</v>
      </c>
      <c r="G30" s="35"/>
      <c r="H30" s="40"/>
    </row>
    <row r="31" spans="1:8" s="2" customFormat="1" ht="16.899999999999999" customHeight="1">
      <c r="A31" s="35"/>
      <c r="B31" s="40"/>
      <c r="C31" s="247" t="s">
        <v>302</v>
      </c>
      <c r="D31" s="247" t="s">
        <v>172</v>
      </c>
      <c r="E31" s="18" t="s">
        <v>19</v>
      </c>
      <c r="F31" s="248">
        <v>2.3460000000000001</v>
      </c>
      <c r="G31" s="35"/>
      <c r="H31" s="40"/>
    </row>
    <row r="32" spans="1:8" s="2" customFormat="1" ht="16.899999999999999" customHeight="1">
      <c r="A32" s="35"/>
      <c r="B32" s="40"/>
      <c r="C32" s="243" t="s">
        <v>87</v>
      </c>
      <c r="D32" s="244" t="s">
        <v>88</v>
      </c>
      <c r="E32" s="245" t="s">
        <v>89</v>
      </c>
      <c r="F32" s="246">
        <v>9.7729999999999997</v>
      </c>
      <c r="G32" s="35"/>
      <c r="H32" s="40"/>
    </row>
    <row r="33" spans="1:8" s="2" customFormat="1" ht="16.899999999999999" customHeight="1">
      <c r="A33" s="35"/>
      <c r="B33" s="40"/>
      <c r="C33" s="247" t="s">
        <v>19</v>
      </c>
      <c r="D33" s="247" t="s">
        <v>161</v>
      </c>
      <c r="E33" s="18" t="s">
        <v>19</v>
      </c>
      <c r="F33" s="248">
        <v>0</v>
      </c>
      <c r="G33" s="35"/>
      <c r="H33" s="40"/>
    </row>
    <row r="34" spans="1:8" s="2" customFormat="1" ht="16.899999999999999" customHeight="1">
      <c r="A34" s="35"/>
      <c r="B34" s="40"/>
      <c r="C34" s="247" t="s">
        <v>19</v>
      </c>
      <c r="D34" s="247" t="s">
        <v>271</v>
      </c>
      <c r="E34" s="18" t="s">
        <v>19</v>
      </c>
      <c r="F34" s="248">
        <v>3.4630000000000001</v>
      </c>
      <c r="G34" s="35"/>
      <c r="H34" s="40"/>
    </row>
    <row r="35" spans="1:8" s="2" customFormat="1" ht="16.899999999999999" customHeight="1">
      <c r="A35" s="35"/>
      <c r="B35" s="40"/>
      <c r="C35" s="247" t="s">
        <v>19</v>
      </c>
      <c r="D35" s="247" t="s">
        <v>272</v>
      </c>
      <c r="E35" s="18" t="s">
        <v>19</v>
      </c>
      <c r="F35" s="248">
        <v>-7.0999999999999994E-2</v>
      </c>
      <c r="G35" s="35"/>
      <c r="H35" s="40"/>
    </row>
    <row r="36" spans="1:8" s="2" customFormat="1" ht="16.899999999999999" customHeight="1">
      <c r="A36" s="35"/>
      <c r="B36" s="40"/>
      <c r="C36" s="247" t="s">
        <v>19</v>
      </c>
      <c r="D36" s="247" t="s">
        <v>273</v>
      </c>
      <c r="E36" s="18" t="s">
        <v>19</v>
      </c>
      <c r="F36" s="248">
        <v>6.7069999999999999</v>
      </c>
      <c r="G36" s="35"/>
      <c r="H36" s="40"/>
    </row>
    <row r="37" spans="1:8" s="2" customFormat="1" ht="16.899999999999999" customHeight="1">
      <c r="A37" s="35"/>
      <c r="B37" s="40"/>
      <c r="C37" s="247" t="s">
        <v>19</v>
      </c>
      <c r="D37" s="247" t="s">
        <v>274</v>
      </c>
      <c r="E37" s="18" t="s">
        <v>19</v>
      </c>
      <c r="F37" s="248">
        <v>-0.32600000000000001</v>
      </c>
      <c r="G37" s="35"/>
      <c r="H37" s="40"/>
    </row>
    <row r="38" spans="1:8" s="2" customFormat="1" ht="16.899999999999999" customHeight="1">
      <c r="A38" s="35"/>
      <c r="B38" s="40"/>
      <c r="C38" s="247" t="s">
        <v>87</v>
      </c>
      <c r="D38" s="247" t="s">
        <v>172</v>
      </c>
      <c r="E38" s="18" t="s">
        <v>19</v>
      </c>
      <c r="F38" s="248">
        <v>9.7729999999999997</v>
      </c>
      <c r="G38" s="35"/>
      <c r="H38" s="40"/>
    </row>
    <row r="39" spans="1:8" s="2" customFormat="1" ht="16.899999999999999" customHeight="1">
      <c r="A39" s="35"/>
      <c r="B39" s="40"/>
      <c r="C39" s="249" t="s">
        <v>465</v>
      </c>
      <c r="D39" s="35"/>
      <c r="E39" s="35"/>
      <c r="F39" s="35"/>
      <c r="G39" s="35"/>
      <c r="H39" s="40"/>
    </row>
    <row r="40" spans="1:8" s="2" customFormat="1" ht="16.899999999999999" customHeight="1">
      <c r="A40" s="35"/>
      <c r="B40" s="40"/>
      <c r="C40" s="247" t="s">
        <v>265</v>
      </c>
      <c r="D40" s="247" t="s">
        <v>266</v>
      </c>
      <c r="E40" s="18" t="s">
        <v>89</v>
      </c>
      <c r="F40" s="248">
        <v>9.7729999999999997</v>
      </c>
      <c r="G40" s="35"/>
      <c r="H40" s="40"/>
    </row>
    <row r="41" spans="1:8" s="2" customFormat="1" ht="16.899999999999999" customHeight="1">
      <c r="A41" s="35"/>
      <c r="B41" s="40"/>
      <c r="C41" s="247" t="s">
        <v>275</v>
      </c>
      <c r="D41" s="247" t="s">
        <v>276</v>
      </c>
      <c r="E41" s="18" t="s">
        <v>222</v>
      </c>
      <c r="F41" s="248">
        <v>18.471</v>
      </c>
      <c r="G41" s="35"/>
      <c r="H41" s="40"/>
    </row>
    <row r="42" spans="1:8" s="2" customFormat="1" ht="16.899999999999999" customHeight="1">
      <c r="A42" s="35"/>
      <c r="B42" s="40"/>
      <c r="C42" s="243" t="s">
        <v>113</v>
      </c>
      <c r="D42" s="244" t="s">
        <v>114</v>
      </c>
      <c r="E42" s="245" t="s">
        <v>89</v>
      </c>
      <c r="F42" s="246">
        <v>24.145</v>
      </c>
      <c r="G42" s="35"/>
      <c r="H42" s="40"/>
    </row>
    <row r="43" spans="1:8" s="2" customFormat="1" ht="16.899999999999999" customHeight="1">
      <c r="A43" s="35"/>
      <c r="B43" s="40"/>
      <c r="C43" s="247" t="s">
        <v>19</v>
      </c>
      <c r="D43" s="247" t="s">
        <v>204</v>
      </c>
      <c r="E43" s="18" t="s">
        <v>19</v>
      </c>
      <c r="F43" s="248">
        <v>0</v>
      </c>
      <c r="G43" s="35"/>
      <c r="H43" s="40"/>
    </row>
    <row r="44" spans="1:8" s="2" customFormat="1" ht="16.899999999999999" customHeight="1">
      <c r="A44" s="35"/>
      <c r="B44" s="40"/>
      <c r="C44" s="247" t="s">
        <v>19</v>
      </c>
      <c r="D44" s="247" t="s">
        <v>104</v>
      </c>
      <c r="E44" s="18" t="s">
        <v>19</v>
      </c>
      <c r="F44" s="248">
        <v>31.375</v>
      </c>
      <c r="G44" s="35"/>
      <c r="H44" s="40"/>
    </row>
    <row r="45" spans="1:8" s="2" customFormat="1" ht="16.899999999999999" customHeight="1">
      <c r="A45" s="35"/>
      <c r="B45" s="40"/>
      <c r="C45" s="247" t="s">
        <v>19</v>
      </c>
      <c r="D45" s="247" t="s">
        <v>205</v>
      </c>
      <c r="E45" s="18" t="s">
        <v>19</v>
      </c>
      <c r="F45" s="248">
        <v>-7.23</v>
      </c>
      <c r="G45" s="35"/>
      <c r="H45" s="40"/>
    </row>
    <row r="46" spans="1:8" s="2" customFormat="1" ht="16.899999999999999" customHeight="1">
      <c r="A46" s="35"/>
      <c r="B46" s="40"/>
      <c r="C46" s="247" t="s">
        <v>113</v>
      </c>
      <c r="D46" s="247" t="s">
        <v>172</v>
      </c>
      <c r="E46" s="18" t="s">
        <v>19</v>
      </c>
      <c r="F46" s="248">
        <v>24.145</v>
      </c>
      <c r="G46" s="35"/>
      <c r="H46" s="40"/>
    </row>
    <row r="47" spans="1:8" s="2" customFormat="1" ht="16.899999999999999" customHeight="1">
      <c r="A47" s="35"/>
      <c r="B47" s="40"/>
      <c r="C47" s="249" t="s">
        <v>465</v>
      </c>
      <c r="D47" s="35"/>
      <c r="E47" s="35"/>
      <c r="F47" s="35"/>
      <c r="G47" s="35"/>
      <c r="H47" s="40"/>
    </row>
    <row r="48" spans="1:8" s="2" customFormat="1" ht="16.899999999999999" customHeight="1">
      <c r="A48" s="35"/>
      <c r="B48" s="40"/>
      <c r="C48" s="247" t="s">
        <v>200</v>
      </c>
      <c r="D48" s="247" t="s">
        <v>201</v>
      </c>
      <c r="E48" s="18" t="s">
        <v>89</v>
      </c>
      <c r="F48" s="248">
        <v>24.145</v>
      </c>
      <c r="G48" s="35"/>
      <c r="H48" s="40"/>
    </row>
    <row r="49" spans="1:8" s="2" customFormat="1" ht="16.899999999999999" customHeight="1">
      <c r="A49" s="35"/>
      <c r="B49" s="40"/>
      <c r="C49" s="247" t="s">
        <v>207</v>
      </c>
      <c r="D49" s="247" t="s">
        <v>208</v>
      </c>
      <c r="E49" s="18" t="s">
        <v>89</v>
      </c>
      <c r="F49" s="248">
        <v>241.45</v>
      </c>
      <c r="G49" s="35"/>
      <c r="H49" s="40"/>
    </row>
    <row r="50" spans="1:8" s="2" customFormat="1" ht="16.899999999999999" customHeight="1">
      <c r="A50" s="35"/>
      <c r="B50" s="40"/>
      <c r="C50" s="247" t="s">
        <v>220</v>
      </c>
      <c r="D50" s="247" t="s">
        <v>221</v>
      </c>
      <c r="E50" s="18" t="s">
        <v>222</v>
      </c>
      <c r="F50" s="248">
        <v>43.460999999999999</v>
      </c>
      <c r="G50" s="35"/>
      <c r="H50" s="40"/>
    </row>
    <row r="51" spans="1:8" s="2" customFormat="1" ht="16.899999999999999" customHeight="1">
      <c r="A51" s="35"/>
      <c r="B51" s="40"/>
      <c r="C51" s="243" t="s">
        <v>108</v>
      </c>
      <c r="D51" s="244" t="s">
        <v>109</v>
      </c>
      <c r="E51" s="245" t="s">
        <v>110</v>
      </c>
      <c r="F51" s="246">
        <v>72.537999999999997</v>
      </c>
      <c r="G51" s="35"/>
      <c r="H51" s="40"/>
    </row>
    <row r="52" spans="1:8" s="2" customFormat="1" ht="16.899999999999999" customHeight="1">
      <c r="A52" s="35"/>
      <c r="B52" s="40"/>
      <c r="C52" s="247" t="s">
        <v>19</v>
      </c>
      <c r="D52" s="247" t="s">
        <v>161</v>
      </c>
      <c r="E52" s="18" t="s">
        <v>19</v>
      </c>
      <c r="F52" s="248">
        <v>0</v>
      </c>
      <c r="G52" s="35"/>
      <c r="H52" s="40"/>
    </row>
    <row r="53" spans="1:8" s="2" customFormat="1" ht="16.899999999999999" customHeight="1">
      <c r="A53" s="35"/>
      <c r="B53" s="40"/>
      <c r="C53" s="247" t="s">
        <v>19</v>
      </c>
      <c r="D53" s="247" t="s">
        <v>178</v>
      </c>
      <c r="E53" s="18" t="s">
        <v>19</v>
      </c>
      <c r="F53" s="248">
        <v>4.4640000000000004</v>
      </c>
      <c r="G53" s="35"/>
      <c r="H53" s="40"/>
    </row>
    <row r="54" spans="1:8" s="2" customFormat="1" ht="16.899999999999999" customHeight="1">
      <c r="A54" s="35"/>
      <c r="B54" s="40"/>
      <c r="C54" s="247" t="s">
        <v>19</v>
      </c>
      <c r="D54" s="247" t="s">
        <v>179</v>
      </c>
      <c r="E54" s="18" t="s">
        <v>19</v>
      </c>
      <c r="F54" s="248">
        <v>1.49</v>
      </c>
      <c r="G54" s="35"/>
      <c r="H54" s="40"/>
    </row>
    <row r="55" spans="1:8" s="2" customFormat="1" ht="16.899999999999999" customHeight="1">
      <c r="A55" s="35"/>
      <c r="B55" s="40"/>
      <c r="C55" s="247" t="s">
        <v>19</v>
      </c>
      <c r="D55" s="247" t="s">
        <v>180</v>
      </c>
      <c r="E55" s="18" t="s">
        <v>19</v>
      </c>
      <c r="F55" s="248">
        <v>17.292000000000002</v>
      </c>
      <c r="G55" s="35"/>
      <c r="H55" s="40"/>
    </row>
    <row r="56" spans="1:8" s="2" customFormat="1" ht="16.899999999999999" customHeight="1">
      <c r="A56" s="35"/>
      <c r="B56" s="40"/>
      <c r="C56" s="247" t="s">
        <v>19</v>
      </c>
      <c r="D56" s="247" t="s">
        <v>181</v>
      </c>
      <c r="E56" s="18" t="s">
        <v>19</v>
      </c>
      <c r="F56" s="248">
        <v>19.686</v>
      </c>
      <c r="G56" s="35"/>
      <c r="H56" s="40"/>
    </row>
    <row r="57" spans="1:8" s="2" customFormat="1" ht="16.899999999999999" customHeight="1">
      <c r="A57" s="35"/>
      <c r="B57" s="40"/>
      <c r="C57" s="247" t="s">
        <v>19</v>
      </c>
      <c r="D57" s="247" t="s">
        <v>182</v>
      </c>
      <c r="E57" s="18" t="s">
        <v>19</v>
      </c>
      <c r="F57" s="248">
        <v>1.986</v>
      </c>
      <c r="G57" s="35"/>
      <c r="H57" s="40"/>
    </row>
    <row r="58" spans="1:8" s="2" customFormat="1" ht="16.899999999999999" customHeight="1">
      <c r="A58" s="35"/>
      <c r="B58" s="40"/>
      <c r="C58" s="247" t="s">
        <v>19</v>
      </c>
      <c r="D58" s="247" t="s">
        <v>183</v>
      </c>
      <c r="E58" s="18" t="s">
        <v>19</v>
      </c>
      <c r="F58" s="248">
        <v>2.536</v>
      </c>
      <c r="G58" s="35"/>
      <c r="H58" s="40"/>
    </row>
    <row r="59" spans="1:8" s="2" customFormat="1" ht="16.899999999999999" customHeight="1">
      <c r="A59" s="35"/>
      <c r="B59" s="40"/>
      <c r="C59" s="247" t="s">
        <v>19</v>
      </c>
      <c r="D59" s="247" t="s">
        <v>184</v>
      </c>
      <c r="E59" s="18" t="s">
        <v>19</v>
      </c>
      <c r="F59" s="248">
        <v>4.181</v>
      </c>
      <c r="G59" s="35"/>
      <c r="H59" s="40"/>
    </row>
    <row r="60" spans="1:8" s="2" customFormat="1" ht="16.899999999999999" customHeight="1">
      <c r="A60" s="35"/>
      <c r="B60" s="40"/>
      <c r="C60" s="247" t="s">
        <v>19</v>
      </c>
      <c r="D60" s="247" t="s">
        <v>185</v>
      </c>
      <c r="E60" s="18" t="s">
        <v>19</v>
      </c>
      <c r="F60" s="248">
        <v>12.161</v>
      </c>
      <c r="G60" s="35"/>
      <c r="H60" s="40"/>
    </row>
    <row r="61" spans="1:8" s="2" customFormat="1" ht="16.899999999999999" customHeight="1">
      <c r="A61" s="35"/>
      <c r="B61" s="40"/>
      <c r="C61" s="247" t="s">
        <v>19</v>
      </c>
      <c r="D61" s="247" t="s">
        <v>186</v>
      </c>
      <c r="E61" s="18" t="s">
        <v>19</v>
      </c>
      <c r="F61" s="248">
        <v>5.359</v>
      </c>
      <c r="G61" s="35"/>
      <c r="H61" s="40"/>
    </row>
    <row r="62" spans="1:8" s="2" customFormat="1" ht="16.899999999999999" customHeight="1">
      <c r="A62" s="35"/>
      <c r="B62" s="40"/>
      <c r="C62" s="247" t="s">
        <v>19</v>
      </c>
      <c r="D62" s="247" t="s">
        <v>187</v>
      </c>
      <c r="E62" s="18" t="s">
        <v>19</v>
      </c>
      <c r="F62" s="248">
        <v>3.383</v>
      </c>
      <c r="G62" s="35"/>
      <c r="H62" s="40"/>
    </row>
    <row r="63" spans="1:8" s="2" customFormat="1" ht="16.899999999999999" customHeight="1">
      <c r="A63" s="35"/>
      <c r="B63" s="40"/>
      <c r="C63" s="247" t="s">
        <v>108</v>
      </c>
      <c r="D63" s="247" t="s">
        <v>172</v>
      </c>
      <c r="E63" s="18" t="s">
        <v>19</v>
      </c>
      <c r="F63" s="248">
        <v>72.537999999999997</v>
      </c>
      <c r="G63" s="35"/>
      <c r="H63" s="40"/>
    </row>
    <row r="64" spans="1:8" s="2" customFormat="1" ht="16.899999999999999" customHeight="1">
      <c r="A64" s="35"/>
      <c r="B64" s="40"/>
      <c r="C64" s="249" t="s">
        <v>465</v>
      </c>
      <c r="D64" s="35"/>
      <c r="E64" s="35"/>
      <c r="F64" s="35"/>
      <c r="G64" s="35"/>
      <c r="H64" s="40"/>
    </row>
    <row r="65" spans="1:8" s="2" customFormat="1" ht="16.899999999999999" customHeight="1">
      <c r="A65" s="35"/>
      <c r="B65" s="40"/>
      <c r="C65" s="247" t="s">
        <v>173</v>
      </c>
      <c r="D65" s="247" t="s">
        <v>174</v>
      </c>
      <c r="E65" s="18" t="s">
        <v>110</v>
      </c>
      <c r="F65" s="248">
        <v>72.537999999999997</v>
      </c>
      <c r="G65" s="35"/>
      <c r="H65" s="40"/>
    </row>
    <row r="66" spans="1:8" s="2" customFormat="1" ht="16.899999999999999" customHeight="1">
      <c r="A66" s="35"/>
      <c r="B66" s="40"/>
      <c r="C66" s="247" t="s">
        <v>189</v>
      </c>
      <c r="D66" s="247" t="s">
        <v>190</v>
      </c>
      <c r="E66" s="18" t="s">
        <v>110</v>
      </c>
      <c r="F66" s="248">
        <v>72.537999999999997</v>
      </c>
      <c r="G66" s="35"/>
      <c r="H66" s="40"/>
    </row>
    <row r="67" spans="1:8" s="2" customFormat="1" ht="16.899999999999999" customHeight="1">
      <c r="A67" s="35"/>
      <c r="B67" s="40"/>
      <c r="C67" s="243" t="s">
        <v>96</v>
      </c>
      <c r="D67" s="244" t="s">
        <v>97</v>
      </c>
      <c r="E67" s="245" t="s">
        <v>93</v>
      </c>
      <c r="F67" s="246">
        <v>16.2</v>
      </c>
      <c r="G67" s="35"/>
      <c r="H67" s="40"/>
    </row>
    <row r="68" spans="1:8" s="2" customFormat="1" ht="16.899999999999999" customHeight="1">
      <c r="A68" s="35"/>
      <c r="B68" s="40"/>
      <c r="C68" s="247" t="s">
        <v>19</v>
      </c>
      <c r="D68" s="247" t="s">
        <v>327</v>
      </c>
      <c r="E68" s="18" t="s">
        <v>19</v>
      </c>
      <c r="F68" s="248">
        <v>0</v>
      </c>
      <c r="G68" s="35"/>
      <c r="H68" s="40"/>
    </row>
    <row r="69" spans="1:8" s="2" customFormat="1" ht="16.899999999999999" customHeight="1">
      <c r="A69" s="35"/>
      <c r="B69" s="40"/>
      <c r="C69" s="247" t="s">
        <v>19</v>
      </c>
      <c r="D69" s="247" t="s">
        <v>328</v>
      </c>
      <c r="E69" s="18" t="s">
        <v>19</v>
      </c>
      <c r="F69" s="248">
        <v>16.2</v>
      </c>
      <c r="G69" s="35"/>
      <c r="H69" s="40"/>
    </row>
    <row r="70" spans="1:8" s="2" customFormat="1" ht="16.899999999999999" customHeight="1">
      <c r="A70" s="35"/>
      <c r="B70" s="40"/>
      <c r="C70" s="247" t="s">
        <v>96</v>
      </c>
      <c r="D70" s="247" t="s">
        <v>172</v>
      </c>
      <c r="E70" s="18" t="s">
        <v>19</v>
      </c>
      <c r="F70" s="248">
        <v>16.2</v>
      </c>
      <c r="G70" s="35"/>
      <c r="H70" s="40"/>
    </row>
    <row r="71" spans="1:8" s="2" customFormat="1" ht="16.899999999999999" customHeight="1">
      <c r="A71" s="35"/>
      <c r="B71" s="40"/>
      <c r="C71" s="249" t="s">
        <v>465</v>
      </c>
      <c r="D71" s="35"/>
      <c r="E71" s="35"/>
      <c r="F71" s="35"/>
      <c r="G71" s="35"/>
      <c r="H71" s="40"/>
    </row>
    <row r="72" spans="1:8" s="2" customFormat="1" ht="16.899999999999999" customHeight="1">
      <c r="A72" s="35"/>
      <c r="B72" s="40"/>
      <c r="C72" s="247" t="s">
        <v>323</v>
      </c>
      <c r="D72" s="247" t="s">
        <v>324</v>
      </c>
      <c r="E72" s="18" t="s">
        <v>93</v>
      </c>
      <c r="F72" s="248">
        <v>16.2</v>
      </c>
      <c r="G72" s="35"/>
      <c r="H72" s="40"/>
    </row>
    <row r="73" spans="1:8" s="2" customFormat="1" ht="16.899999999999999" customHeight="1">
      <c r="A73" s="35"/>
      <c r="B73" s="40"/>
      <c r="C73" s="247" t="s">
        <v>265</v>
      </c>
      <c r="D73" s="247" t="s">
        <v>266</v>
      </c>
      <c r="E73" s="18" t="s">
        <v>89</v>
      </c>
      <c r="F73" s="248">
        <v>9.7729999999999997</v>
      </c>
      <c r="G73" s="35"/>
      <c r="H73" s="40"/>
    </row>
    <row r="74" spans="1:8" s="2" customFormat="1" ht="16.899999999999999" customHeight="1">
      <c r="A74" s="35"/>
      <c r="B74" s="40"/>
      <c r="C74" s="247" t="s">
        <v>294</v>
      </c>
      <c r="D74" s="247" t="s">
        <v>295</v>
      </c>
      <c r="E74" s="18" t="s">
        <v>89</v>
      </c>
      <c r="F74" s="248">
        <v>2.3460000000000001</v>
      </c>
      <c r="G74" s="35"/>
      <c r="H74" s="40"/>
    </row>
    <row r="75" spans="1:8" s="2" customFormat="1" ht="16.899999999999999" customHeight="1">
      <c r="A75" s="35"/>
      <c r="B75" s="40"/>
      <c r="C75" s="247" t="s">
        <v>330</v>
      </c>
      <c r="D75" s="247" t="s">
        <v>331</v>
      </c>
      <c r="E75" s="18" t="s">
        <v>93</v>
      </c>
      <c r="F75" s="248">
        <v>16.690000000000001</v>
      </c>
      <c r="G75" s="35"/>
      <c r="H75" s="40"/>
    </row>
    <row r="76" spans="1:8" s="2" customFormat="1" ht="16.899999999999999" customHeight="1">
      <c r="A76" s="35"/>
      <c r="B76" s="40"/>
      <c r="C76" s="243" t="s">
        <v>91</v>
      </c>
      <c r="D76" s="244" t="s">
        <v>92</v>
      </c>
      <c r="E76" s="245" t="s">
        <v>93</v>
      </c>
      <c r="F76" s="246">
        <v>27.3</v>
      </c>
      <c r="G76" s="35"/>
      <c r="H76" s="40"/>
    </row>
    <row r="77" spans="1:8" s="2" customFormat="1" ht="16.899999999999999" customHeight="1">
      <c r="A77" s="35"/>
      <c r="B77" s="40"/>
      <c r="C77" s="247" t="s">
        <v>91</v>
      </c>
      <c r="D77" s="247" t="s">
        <v>310</v>
      </c>
      <c r="E77" s="18" t="s">
        <v>19</v>
      </c>
      <c r="F77" s="248">
        <v>27.3</v>
      </c>
      <c r="G77" s="35"/>
      <c r="H77" s="40"/>
    </row>
    <row r="78" spans="1:8" s="2" customFormat="1" ht="16.899999999999999" customHeight="1">
      <c r="A78" s="35"/>
      <c r="B78" s="40"/>
      <c r="C78" s="249" t="s">
        <v>465</v>
      </c>
      <c r="D78" s="35"/>
      <c r="E78" s="35"/>
      <c r="F78" s="35"/>
      <c r="G78" s="35"/>
      <c r="H78" s="40"/>
    </row>
    <row r="79" spans="1:8" s="2" customFormat="1" ht="16.899999999999999" customHeight="1">
      <c r="A79" s="35"/>
      <c r="B79" s="40"/>
      <c r="C79" s="247" t="s">
        <v>305</v>
      </c>
      <c r="D79" s="247" t="s">
        <v>306</v>
      </c>
      <c r="E79" s="18" t="s">
        <v>93</v>
      </c>
      <c r="F79" s="248">
        <v>27.3</v>
      </c>
      <c r="G79" s="35"/>
      <c r="H79" s="40"/>
    </row>
    <row r="80" spans="1:8" s="2" customFormat="1" ht="16.899999999999999" customHeight="1">
      <c r="A80" s="35"/>
      <c r="B80" s="40"/>
      <c r="C80" s="247" t="s">
        <v>265</v>
      </c>
      <c r="D80" s="247" t="s">
        <v>266</v>
      </c>
      <c r="E80" s="18" t="s">
        <v>89</v>
      </c>
      <c r="F80" s="248">
        <v>9.7729999999999997</v>
      </c>
      <c r="G80" s="35"/>
      <c r="H80" s="40"/>
    </row>
    <row r="81" spans="1:8" s="2" customFormat="1" ht="16.899999999999999" customHeight="1">
      <c r="A81" s="35"/>
      <c r="B81" s="40"/>
      <c r="C81" s="247" t="s">
        <v>294</v>
      </c>
      <c r="D81" s="247" t="s">
        <v>295</v>
      </c>
      <c r="E81" s="18" t="s">
        <v>89</v>
      </c>
      <c r="F81" s="248">
        <v>2.3460000000000001</v>
      </c>
      <c r="G81" s="35"/>
      <c r="H81" s="40"/>
    </row>
    <row r="82" spans="1:8" s="2" customFormat="1" ht="16.899999999999999" customHeight="1">
      <c r="A82" s="35"/>
      <c r="B82" s="40"/>
      <c r="C82" s="247" t="s">
        <v>361</v>
      </c>
      <c r="D82" s="247" t="s">
        <v>362</v>
      </c>
      <c r="E82" s="18" t="s">
        <v>93</v>
      </c>
      <c r="F82" s="248">
        <v>27.3</v>
      </c>
      <c r="G82" s="35"/>
      <c r="H82" s="40"/>
    </row>
    <row r="83" spans="1:8" s="2" customFormat="1" ht="16.899999999999999" customHeight="1">
      <c r="A83" s="35"/>
      <c r="B83" s="40"/>
      <c r="C83" s="247" t="s">
        <v>369</v>
      </c>
      <c r="D83" s="247" t="s">
        <v>370</v>
      </c>
      <c r="E83" s="18" t="s">
        <v>93</v>
      </c>
      <c r="F83" s="248">
        <v>27.3</v>
      </c>
      <c r="G83" s="35"/>
      <c r="H83" s="40"/>
    </row>
    <row r="84" spans="1:8" s="2" customFormat="1" ht="16.899999999999999" customHeight="1">
      <c r="A84" s="35"/>
      <c r="B84" s="40"/>
      <c r="C84" s="247" t="s">
        <v>380</v>
      </c>
      <c r="D84" s="247" t="s">
        <v>381</v>
      </c>
      <c r="E84" s="18" t="s">
        <v>93</v>
      </c>
      <c r="F84" s="248">
        <v>30.3</v>
      </c>
      <c r="G84" s="35"/>
      <c r="H84" s="40"/>
    </row>
    <row r="85" spans="1:8" s="2" customFormat="1" ht="16.899999999999999" customHeight="1">
      <c r="A85" s="35"/>
      <c r="B85" s="40"/>
      <c r="C85" s="247" t="s">
        <v>387</v>
      </c>
      <c r="D85" s="247" t="s">
        <v>388</v>
      </c>
      <c r="E85" s="18" t="s">
        <v>93</v>
      </c>
      <c r="F85" s="248">
        <v>28.3</v>
      </c>
      <c r="G85" s="35"/>
      <c r="H85" s="40"/>
    </row>
    <row r="86" spans="1:8" s="2" customFormat="1" ht="16.899999999999999" customHeight="1">
      <c r="A86" s="35"/>
      <c r="B86" s="40"/>
      <c r="C86" s="247" t="s">
        <v>312</v>
      </c>
      <c r="D86" s="247" t="s">
        <v>313</v>
      </c>
      <c r="E86" s="18" t="s">
        <v>93</v>
      </c>
      <c r="F86" s="248">
        <v>27.71</v>
      </c>
      <c r="G86" s="35"/>
      <c r="H86" s="40"/>
    </row>
    <row r="87" spans="1:8" s="2" customFormat="1" ht="16.899999999999999" customHeight="1">
      <c r="A87" s="35"/>
      <c r="B87" s="40"/>
      <c r="C87" s="243" t="s">
        <v>104</v>
      </c>
      <c r="D87" s="244" t="s">
        <v>105</v>
      </c>
      <c r="E87" s="245" t="s">
        <v>89</v>
      </c>
      <c r="F87" s="246">
        <v>31.375</v>
      </c>
      <c r="G87" s="35"/>
      <c r="H87" s="40"/>
    </row>
    <row r="88" spans="1:8" s="2" customFormat="1" ht="16.899999999999999" customHeight="1">
      <c r="A88" s="35"/>
      <c r="B88" s="40"/>
      <c r="C88" s="247" t="s">
        <v>19</v>
      </c>
      <c r="D88" s="247" t="s">
        <v>161</v>
      </c>
      <c r="E88" s="18" t="s">
        <v>19</v>
      </c>
      <c r="F88" s="248">
        <v>0</v>
      </c>
      <c r="G88" s="35"/>
      <c r="H88" s="40"/>
    </row>
    <row r="89" spans="1:8" s="2" customFormat="1" ht="16.899999999999999" customHeight="1">
      <c r="A89" s="35"/>
      <c r="B89" s="40"/>
      <c r="C89" s="247" t="s">
        <v>19</v>
      </c>
      <c r="D89" s="247" t="s">
        <v>162</v>
      </c>
      <c r="E89" s="18" t="s">
        <v>19</v>
      </c>
      <c r="F89" s="248">
        <v>1.786</v>
      </c>
      <c r="G89" s="35"/>
      <c r="H89" s="40"/>
    </row>
    <row r="90" spans="1:8" s="2" customFormat="1" ht="16.899999999999999" customHeight="1">
      <c r="A90" s="35"/>
      <c r="B90" s="40"/>
      <c r="C90" s="247" t="s">
        <v>19</v>
      </c>
      <c r="D90" s="247" t="s">
        <v>163</v>
      </c>
      <c r="E90" s="18" t="s">
        <v>19</v>
      </c>
      <c r="F90" s="248">
        <v>0.67100000000000004</v>
      </c>
      <c r="G90" s="35"/>
      <c r="H90" s="40"/>
    </row>
    <row r="91" spans="1:8" s="2" customFormat="1" ht="16.899999999999999" customHeight="1">
      <c r="A91" s="35"/>
      <c r="B91" s="40"/>
      <c r="C91" s="247" t="s">
        <v>19</v>
      </c>
      <c r="D91" s="247" t="s">
        <v>164</v>
      </c>
      <c r="E91" s="18" t="s">
        <v>19</v>
      </c>
      <c r="F91" s="248">
        <v>7.7809999999999997</v>
      </c>
      <c r="G91" s="35"/>
      <c r="H91" s="40"/>
    </row>
    <row r="92" spans="1:8" s="2" customFormat="1" ht="16.899999999999999" customHeight="1">
      <c r="A92" s="35"/>
      <c r="B92" s="40"/>
      <c r="C92" s="247" t="s">
        <v>19</v>
      </c>
      <c r="D92" s="247" t="s">
        <v>165</v>
      </c>
      <c r="E92" s="18" t="s">
        <v>19</v>
      </c>
      <c r="F92" s="248">
        <v>8.859</v>
      </c>
      <c r="G92" s="35"/>
      <c r="H92" s="40"/>
    </row>
    <row r="93" spans="1:8" s="2" customFormat="1" ht="16.899999999999999" customHeight="1">
      <c r="A93" s="35"/>
      <c r="B93" s="40"/>
      <c r="C93" s="247" t="s">
        <v>19</v>
      </c>
      <c r="D93" s="247" t="s">
        <v>166</v>
      </c>
      <c r="E93" s="18" t="s">
        <v>19</v>
      </c>
      <c r="F93" s="248">
        <v>0.89400000000000002</v>
      </c>
      <c r="G93" s="35"/>
      <c r="H93" s="40"/>
    </row>
    <row r="94" spans="1:8" s="2" customFormat="1" ht="16.899999999999999" customHeight="1">
      <c r="A94" s="35"/>
      <c r="B94" s="40"/>
      <c r="C94" s="247" t="s">
        <v>19</v>
      </c>
      <c r="D94" s="247" t="s">
        <v>167</v>
      </c>
      <c r="E94" s="18" t="s">
        <v>19</v>
      </c>
      <c r="F94" s="248">
        <v>1.141</v>
      </c>
      <c r="G94" s="35"/>
      <c r="H94" s="40"/>
    </row>
    <row r="95" spans="1:8" s="2" customFormat="1" ht="16.899999999999999" customHeight="1">
      <c r="A95" s="35"/>
      <c r="B95" s="40"/>
      <c r="C95" s="247" t="s">
        <v>19</v>
      </c>
      <c r="D95" s="247" t="s">
        <v>168</v>
      </c>
      <c r="E95" s="18" t="s">
        <v>19</v>
      </c>
      <c r="F95" s="248">
        <v>1.8819999999999999</v>
      </c>
      <c r="G95" s="35"/>
      <c r="H95" s="40"/>
    </row>
    <row r="96" spans="1:8" s="2" customFormat="1" ht="16.899999999999999" customHeight="1">
      <c r="A96" s="35"/>
      <c r="B96" s="40"/>
      <c r="C96" s="247" t="s">
        <v>19</v>
      </c>
      <c r="D96" s="247" t="s">
        <v>169</v>
      </c>
      <c r="E96" s="18" t="s">
        <v>19</v>
      </c>
      <c r="F96" s="248">
        <v>4.8639999999999999</v>
      </c>
      <c r="G96" s="35"/>
      <c r="H96" s="40"/>
    </row>
    <row r="97" spans="1:8" s="2" customFormat="1" ht="16.899999999999999" customHeight="1">
      <c r="A97" s="35"/>
      <c r="B97" s="40"/>
      <c r="C97" s="247" t="s">
        <v>19</v>
      </c>
      <c r="D97" s="247" t="s">
        <v>170</v>
      </c>
      <c r="E97" s="18" t="s">
        <v>19</v>
      </c>
      <c r="F97" s="248">
        <v>2.1440000000000001</v>
      </c>
      <c r="G97" s="35"/>
      <c r="H97" s="40"/>
    </row>
    <row r="98" spans="1:8" s="2" customFormat="1" ht="16.899999999999999" customHeight="1">
      <c r="A98" s="35"/>
      <c r="B98" s="40"/>
      <c r="C98" s="247" t="s">
        <v>19</v>
      </c>
      <c r="D98" s="247" t="s">
        <v>171</v>
      </c>
      <c r="E98" s="18" t="s">
        <v>19</v>
      </c>
      <c r="F98" s="248">
        <v>1.353</v>
      </c>
      <c r="G98" s="35"/>
      <c r="H98" s="40"/>
    </row>
    <row r="99" spans="1:8" s="2" customFormat="1" ht="16.899999999999999" customHeight="1">
      <c r="A99" s="35"/>
      <c r="B99" s="40"/>
      <c r="C99" s="247" t="s">
        <v>104</v>
      </c>
      <c r="D99" s="247" t="s">
        <v>172</v>
      </c>
      <c r="E99" s="18" t="s">
        <v>19</v>
      </c>
      <c r="F99" s="248">
        <v>31.375</v>
      </c>
      <c r="G99" s="35"/>
      <c r="H99" s="40"/>
    </row>
    <row r="100" spans="1:8" s="2" customFormat="1" ht="16.899999999999999" customHeight="1">
      <c r="A100" s="35"/>
      <c r="B100" s="40"/>
      <c r="C100" s="249" t="s">
        <v>465</v>
      </c>
      <c r="D100" s="35"/>
      <c r="E100" s="35"/>
      <c r="F100" s="35"/>
      <c r="G100" s="35"/>
      <c r="H100" s="40"/>
    </row>
    <row r="101" spans="1:8" s="2" customFormat="1" ht="16.899999999999999" customHeight="1">
      <c r="A101" s="35"/>
      <c r="B101" s="40"/>
      <c r="C101" s="247" t="s">
        <v>151</v>
      </c>
      <c r="D101" s="247" t="s">
        <v>152</v>
      </c>
      <c r="E101" s="18" t="s">
        <v>89</v>
      </c>
      <c r="F101" s="248">
        <v>31.375</v>
      </c>
      <c r="G101" s="35"/>
      <c r="H101" s="40"/>
    </row>
    <row r="102" spans="1:8" s="2" customFormat="1" ht="16.899999999999999" customHeight="1">
      <c r="A102" s="35"/>
      <c r="B102" s="40"/>
      <c r="C102" s="247" t="s">
        <v>200</v>
      </c>
      <c r="D102" s="247" t="s">
        <v>201</v>
      </c>
      <c r="E102" s="18" t="s">
        <v>89</v>
      </c>
      <c r="F102" s="248">
        <v>24.145</v>
      </c>
      <c r="G102" s="35"/>
      <c r="H102" s="40"/>
    </row>
    <row r="103" spans="1:8" s="2" customFormat="1" ht="16.899999999999999" customHeight="1">
      <c r="A103" s="35"/>
      <c r="B103" s="40"/>
      <c r="C103" s="243" t="s">
        <v>116</v>
      </c>
      <c r="D103" s="244" t="s">
        <v>117</v>
      </c>
      <c r="E103" s="245" t="s">
        <v>89</v>
      </c>
      <c r="F103" s="246">
        <v>11.618</v>
      </c>
      <c r="G103" s="35"/>
      <c r="H103" s="40"/>
    </row>
    <row r="104" spans="1:8" s="2" customFormat="1" ht="16.899999999999999" customHeight="1">
      <c r="A104" s="35"/>
      <c r="B104" s="40"/>
      <c r="C104" s="247" t="s">
        <v>19</v>
      </c>
      <c r="D104" s="247" t="s">
        <v>161</v>
      </c>
      <c r="E104" s="18" t="s">
        <v>19</v>
      </c>
      <c r="F104" s="248">
        <v>0</v>
      </c>
      <c r="G104" s="35"/>
      <c r="H104" s="40"/>
    </row>
    <row r="105" spans="1:8" s="2" customFormat="1" ht="16.899999999999999" customHeight="1">
      <c r="A105" s="35"/>
      <c r="B105" s="40"/>
      <c r="C105" s="247" t="s">
        <v>19</v>
      </c>
      <c r="D105" s="247" t="s">
        <v>253</v>
      </c>
      <c r="E105" s="18" t="s">
        <v>19</v>
      </c>
      <c r="F105" s="248">
        <v>0.41899999999999998</v>
      </c>
      <c r="G105" s="35"/>
      <c r="H105" s="40"/>
    </row>
    <row r="106" spans="1:8" s="2" customFormat="1" ht="16.899999999999999" customHeight="1">
      <c r="A106" s="35"/>
      <c r="B106" s="40"/>
      <c r="C106" s="247" t="s">
        <v>19</v>
      </c>
      <c r="D106" s="247" t="s">
        <v>254</v>
      </c>
      <c r="E106" s="18" t="s">
        <v>19</v>
      </c>
      <c r="F106" s="248">
        <v>4.9790000000000001</v>
      </c>
      <c r="G106" s="35"/>
      <c r="H106" s="40"/>
    </row>
    <row r="107" spans="1:8" s="2" customFormat="1" ht="16.899999999999999" customHeight="1">
      <c r="A107" s="35"/>
      <c r="B107" s="40"/>
      <c r="C107" s="247" t="s">
        <v>19</v>
      </c>
      <c r="D107" s="247" t="s">
        <v>255</v>
      </c>
      <c r="E107" s="18" t="s">
        <v>19</v>
      </c>
      <c r="F107" s="248">
        <v>5.6689999999999996</v>
      </c>
      <c r="G107" s="35"/>
      <c r="H107" s="40"/>
    </row>
    <row r="108" spans="1:8" s="2" customFormat="1" ht="16.899999999999999" customHeight="1">
      <c r="A108" s="35"/>
      <c r="B108" s="40"/>
      <c r="C108" s="247" t="s">
        <v>19</v>
      </c>
      <c r="D108" s="247" t="s">
        <v>256</v>
      </c>
      <c r="E108" s="18" t="s">
        <v>19</v>
      </c>
      <c r="F108" s="248">
        <v>0.55100000000000005</v>
      </c>
      <c r="G108" s="35"/>
      <c r="H108" s="40"/>
    </row>
    <row r="109" spans="1:8" s="2" customFormat="1" ht="16.899999999999999" customHeight="1">
      <c r="A109" s="35"/>
      <c r="B109" s="40"/>
      <c r="C109" s="247" t="s">
        <v>116</v>
      </c>
      <c r="D109" s="247" t="s">
        <v>172</v>
      </c>
      <c r="E109" s="18" t="s">
        <v>19</v>
      </c>
      <c r="F109" s="248">
        <v>11.618</v>
      </c>
      <c r="G109" s="35"/>
      <c r="H109" s="40"/>
    </row>
    <row r="110" spans="1:8" s="2" customFormat="1" ht="16.899999999999999" customHeight="1">
      <c r="A110" s="35"/>
      <c r="B110" s="40"/>
      <c r="C110" s="249" t="s">
        <v>465</v>
      </c>
      <c r="D110" s="35"/>
      <c r="E110" s="35"/>
      <c r="F110" s="35"/>
      <c r="G110" s="35"/>
      <c r="H110" s="40"/>
    </row>
    <row r="111" spans="1:8" s="2" customFormat="1" ht="16.899999999999999" customHeight="1">
      <c r="A111" s="35"/>
      <c r="B111" s="40"/>
      <c r="C111" s="247" t="s">
        <v>249</v>
      </c>
      <c r="D111" s="247" t="s">
        <v>250</v>
      </c>
      <c r="E111" s="18" t="s">
        <v>89</v>
      </c>
      <c r="F111" s="248">
        <v>11.618</v>
      </c>
      <c r="G111" s="35"/>
      <c r="H111" s="40"/>
    </row>
    <row r="112" spans="1:8" s="2" customFormat="1" ht="16.899999999999999" customHeight="1">
      <c r="A112" s="35"/>
      <c r="B112" s="40"/>
      <c r="C112" s="247" t="s">
        <v>259</v>
      </c>
      <c r="D112" s="247" t="s">
        <v>260</v>
      </c>
      <c r="E112" s="18" t="s">
        <v>222</v>
      </c>
      <c r="F112" s="248">
        <v>21.957999999999998</v>
      </c>
      <c r="G112" s="35"/>
      <c r="H112" s="40"/>
    </row>
    <row r="113" spans="1:8" s="2" customFormat="1" ht="16.899999999999999" customHeight="1">
      <c r="A113" s="35"/>
      <c r="B113" s="40"/>
      <c r="C113" s="243" t="s">
        <v>119</v>
      </c>
      <c r="D113" s="244" t="s">
        <v>120</v>
      </c>
      <c r="E113" s="245" t="s">
        <v>110</v>
      </c>
      <c r="F113" s="246">
        <v>7.23</v>
      </c>
      <c r="G113" s="35"/>
      <c r="H113" s="40"/>
    </row>
    <row r="114" spans="1:8" s="2" customFormat="1" ht="16.899999999999999" customHeight="1">
      <c r="A114" s="35"/>
      <c r="B114" s="40"/>
      <c r="C114" s="247" t="s">
        <v>19</v>
      </c>
      <c r="D114" s="247" t="s">
        <v>161</v>
      </c>
      <c r="E114" s="18" t="s">
        <v>19</v>
      </c>
      <c r="F114" s="248">
        <v>0</v>
      </c>
      <c r="G114" s="35"/>
      <c r="H114" s="40"/>
    </row>
    <row r="115" spans="1:8" s="2" customFormat="1" ht="16.899999999999999" customHeight="1">
      <c r="A115" s="35"/>
      <c r="B115" s="40"/>
      <c r="C115" s="247" t="s">
        <v>19</v>
      </c>
      <c r="D115" s="247" t="s">
        <v>242</v>
      </c>
      <c r="E115" s="18" t="s">
        <v>19</v>
      </c>
      <c r="F115" s="248">
        <v>1.1579999999999999</v>
      </c>
      <c r="G115" s="35"/>
      <c r="H115" s="40"/>
    </row>
    <row r="116" spans="1:8" s="2" customFormat="1" ht="16.899999999999999" customHeight="1">
      <c r="A116" s="35"/>
      <c r="B116" s="40"/>
      <c r="C116" s="247" t="s">
        <v>19</v>
      </c>
      <c r="D116" s="247" t="s">
        <v>243</v>
      </c>
      <c r="E116" s="18" t="s">
        <v>19</v>
      </c>
      <c r="F116" s="248">
        <v>0.60199999999999998</v>
      </c>
      <c r="G116" s="35"/>
      <c r="H116" s="40"/>
    </row>
    <row r="117" spans="1:8" s="2" customFormat="1" ht="16.899999999999999" customHeight="1">
      <c r="A117" s="35"/>
      <c r="B117" s="40"/>
      <c r="C117" s="247" t="s">
        <v>19</v>
      </c>
      <c r="D117" s="247" t="s">
        <v>244</v>
      </c>
      <c r="E117" s="18" t="s">
        <v>19</v>
      </c>
      <c r="F117" s="248">
        <v>0.86399999999999999</v>
      </c>
      <c r="G117" s="35"/>
      <c r="H117" s="40"/>
    </row>
    <row r="118" spans="1:8" s="2" customFormat="1" ht="16.899999999999999" customHeight="1">
      <c r="A118" s="35"/>
      <c r="B118" s="40"/>
      <c r="C118" s="247" t="s">
        <v>19</v>
      </c>
      <c r="D118" s="247" t="s">
        <v>245</v>
      </c>
      <c r="E118" s="18" t="s">
        <v>19</v>
      </c>
      <c r="F118" s="248">
        <v>2.4929999999999999</v>
      </c>
      <c r="G118" s="35"/>
      <c r="H118" s="40"/>
    </row>
    <row r="119" spans="1:8" s="2" customFormat="1" ht="16.899999999999999" customHeight="1">
      <c r="A119" s="35"/>
      <c r="B119" s="40"/>
      <c r="C119" s="247" t="s">
        <v>19</v>
      </c>
      <c r="D119" s="247" t="s">
        <v>246</v>
      </c>
      <c r="E119" s="18" t="s">
        <v>19</v>
      </c>
      <c r="F119" s="248">
        <v>1.242</v>
      </c>
      <c r="G119" s="35"/>
      <c r="H119" s="40"/>
    </row>
    <row r="120" spans="1:8" s="2" customFormat="1" ht="16.899999999999999" customHeight="1">
      <c r="A120" s="35"/>
      <c r="B120" s="40"/>
      <c r="C120" s="247" t="s">
        <v>19</v>
      </c>
      <c r="D120" s="247" t="s">
        <v>247</v>
      </c>
      <c r="E120" s="18" t="s">
        <v>19</v>
      </c>
      <c r="F120" s="248">
        <v>0.871</v>
      </c>
      <c r="G120" s="35"/>
      <c r="H120" s="40"/>
    </row>
    <row r="121" spans="1:8" s="2" customFormat="1" ht="16.899999999999999" customHeight="1">
      <c r="A121" s="35"/>
      <c r="B121" s="40"/>
      <c r="C121" s="247" t="s">
        <v>119</v>
      </c>
      <c r="D121" s="247" t="s">
        <v>172</v>
      </c>
      <c r="E121" s="18" t="s">
        <v>19</v>
      </c>
      <c r="F121" s="248">
        <v>7.23</v>
      </c>
      <c r="G121" s="35"/>
      <c r="H121" s="40"/>
    </row>
    <row r="122" spans="1:8" s="2" customFormat="1" ht="16.899999999999999" customHeight="1">
      <c r="A122" s="35"/>
      <c r="B122" s="40"/>
      <c r="C122" s="249" t="s">
        <v>465</v>
      </c>
      <c r="D122" s="35"/>
      <c r="E122" s="35"/>
      <c r="F122" s="35"/>
      <c r="G122" s="35"/>
      <c r="H122" s="40"/>
    </row>
    <row r="123" spans="1:8" s="2" customFormat="1" ht="16.899999999999999" customHeight="1">
      <c r="A123" s="35"/>
      <c r="B123" s="40"/>
      <c r="C123" s="247" t="s">
        <v>235</v>
      </c>
      <c r="D123" s="247" t="s">
        <v>236</v>
      </c>
      <c r="E123" s="18" t="s">
        <v>89</v>
      </c>
      <c r="F123" s="248">
        <v>7.23</v>
      </c>
      <c r="G123" s="35"/>
      <c r="H123" s="40"/>
    </row>
    <row r="124" spans="1:8" s="2" customFormat="1" ht="16.899999999999999" customHeight="1">
      <c r="A124" s="35"/>
      <c r="B124" s="40"/>
      <c r="C124" s="247" t="s">
        <v>193</v>
      </c>
      <c r="D124" s="247" t="s">
        <v>194</v>
      </c>
      <c r="E124" s="18" t="s">
        <v>89</v>
      </c>
      <c r="F124" s="248">
        <v>14.46</v>
      </c>
      <c r="G124" s="35"/>
      <c r="H124" s="40"/>
    </row>
    <row r="125" spans="1:8" s="2" customFormat="1" ht="16.899999999999999" customHeight="1">
      <c r="A125" s="35"/>
      <c r="B125" s="40"/>
      <c r="C125" s="247" t="s">
        <v>200</v>
      </c>
      <c r="D125" s="247" t="s">
        <v>201</v>
      </c>
      <c r="E125" s="18" t="s">
        <v>89</v>
      </c>
      <c r="F125" s="248">
        <v>24.145</v>
      </c>
      <c r="G125" s="35"/>
      <c r="H125" s="40"/>
    </row>
    <row r="126" spans="1:8" s="2" customFormat="1" ht="16.899999999999999" customHeight="1">
      <c r="A126" s="35"/>
      <c r="B126" s="40"/>
      <c r="C126" s="247" t="s">
        <v>213</v>
      </c>
      <c r="D126" s="247" t="s">
        <v>214</v>
      </c>
      <c r="E126" s="18" t="s">
        <v>89</v>
      </c>
      <c r="F126" s="248">
        <v>7.23</v>
      </c>
      <c r="G126" s="35"/>
      <c r="H126" s="40"/>
    </row>
    <row r="127" spans="1:8" s="2" customFormat="1" ht="16.899999999999999" customHeight="1">
      <c r="A127" s="35"/>
      <c r="B127" s="40"/>
      <c r="C127" s="247" t="s">
        <v>228</v>
      </c>
      <c r="D127" s="247" t="s">
        <v>229</v>
      </c>
      <c r="E127" s="18" t="s">
        <v>89</v>
      </c>
      <c r="F127" s="248">
        <v>7.23</v>
      </c>
      <c r="G127" s="35"/>
      <c r="H127" s="40"/>
    </row>
    <row r="128" spans="1:8" s="2" customFormat="1" ht="7.35" customHeight="1">
      <c r="A128" s="35"/>
      <c r="B128" s="124"/>
      <c r="C128" s="125"/>
      <c r="D128" s="125"/>
      <c r="E128" s="125"/>
      <c r="F128" s="125"/>
      <c r="G128" s="125"/>
      <c r="H128" s="40"/>
    </row>
    <row r="129" spans="1:8" s="2" customFormat="1" ht="11.25">
      <c r="A129" s="35"/>
      <c r="B129" s="35"/>
      <c r="C129" s="35"/>
      <c r="D129" s="35"/>
      <c r="E129" s="35"/>
      <c r="F129" s="35"/>
      <c r="G129" s="35"/>
      <c r="H129" s="35"/>
    </row>
  </sheetData>
  <sheetProtection algorithmName="SHA-512" hashValue="UxGvuMqPFvgpxh3O5hAdSDRznsxxvoG0cHnzWVUSN+XjLZcO3rSawG5EkrPp21ecPuNpDJ/QZvB49gGnez3Lcw==" saltValue="GyxSDTlBjznzI2lmzRWHUXo/uJExwT63POlLN6IRLEV4ghrKF50ENeDjCOtidYHHdE/5/RkzQGkPGMfL1syEz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s="1" customFormat="1" ht="37.5" customHeight="1"/>
    <row r="2" spans="2:11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6" customFormat="1" ht="45" customHeight="1">
      <c r="B3" s="254"/>
      <c r="C3" s="383" t="s">
        <v>467</v>
      </c>
      <c r="D3" s="383"/>
      <c r="E3" s="383"/>
      <c r="F3" s="383"/>
      <c r="G3" s="383"/>
      <c r="H3" s="383"/>
      <c r="I3" s="383"/>
      <c r="J3" s="383"/>
      <c r="K3" s="255"/>
    </row>
    <row r="4" spans="2:11" s="1" customFormat="1" ht="25.5" customHeight="1">
      <c r="B4" s="256"/>
      <c r="C4" s="388" t="s">
        <v>468</v>
      </c>
      <c r="D4" s="388"/>
      <c r="E4" s="388"/>
      <c r="F4" s="388"/>
      <c r="G4" s="388"/>
      <c r="H4" s="388"/>
      <c r="I4" s="388"/>
      <c r="J4" s="388"/>
      <c r="K4" s="257"/>
    </row>
    <row r="5" spans="2:11" s="1" customFormat="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>
      <c r="B6" s="256"/>
      <c r="C6" s="387" t="s">
        <v>469</v>
      </c>
      <c r="D6" s="387"/>
      <c r="E6" s="387"/>
      <c r="F6" s="387"/>
      <c r="G6" s="387"/>
      <c r="H6" s="387"/>
      <c r="I6" s="387"/>
      <c r="J6" s="387"/>
      <c r="K6" s="257"/>
    </row>
    <row r="7" spans="2:11" s="1" customFormat="1" ht="15" customHeight="1">
      <c r="B7" s="260"/>
      <c r="C7" s="387" t="s">
        <v>470</v>
      </c>
      <c r="D7" s="387"/>
      <c r="E7" s="387"/>
      <c r="F7" s="387"/>
      <c r="G7" s="387"/>
      <c r="H7" s="387"/>
      <c r="I7" s="387"/>
      <c r="J7" s="387"/>
      <c r="K7" s="257"/>
    </row>
    <row r="8" spans="2:11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>
      <c r="B9" s="260"/>
      <c r="C9" s="387" t="s">
        <v>471</v>
      </c>
      <c r="D9" s="387"/>
      <c r="E9" s="387"/>
      <c r="F9" s="387"/>
      <c r="G9" s="387"/>
      <c r="H9" s="387"/>
      <c r="I9" s="387"/>
      <c r="J9" s="387"/>
      <c r="K9" s="257"/>
    </row>
    <row r="10" spans="2:11" s="1" customFormat="1" ht="15" customHeight="1">
      <c r="B10" s="260"/>
      <c r="C10" s="259"/>
      <c r="D10" s="387" t="s">
        <v>472</v>
      </c>
      <c r="E10" s="387"/>
      <c r="F10" s="387"/>
      <c r="G10" s="387"/>
      <c r="H10" s="387"/>
      <c r="I10" s="387"/>
      <c r="J10" s="387"/>
      <c r="K10" s="257"/>
    </row>
    <row r="11" spans="2:11" s="1" customFormat="1" ht="15" customHeight="1">
      <c r="B11" s="260"/>
      <c r="C11" s="261"/>
      <c r="D11" s="387" t="s">
        <v>473</v>
      </c>
      <c r="E11" s="387"/>
      <c r="F11" s="387"/>
      <c r="G11" s="387"/>
      <c r="H11" s="387"/>
      <c r="I11" s="387"/>
      <c r="J11" s="387"/>
      <c r="K11" s="257"/>
    </row>
    <row r="12" spans="2:11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>
      <c r="B13" s="260"/>
      <c r="C13" s="261"/>
      <c r="D13" s="262" t="s">
        <v>474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>
      <c r="B15" s="260"/>
      <c r="C15" s="261"/>
      <c r="D15" s="387" t="s">
        <v>475</v>
      </c>
      <c r="E15" s="387"/>
      <c r="F15" s="387"/>
      <c r="G15" s="387"/>
      <c r="H15" s="387"/>
      <c r="I15" s="387"/>
      <c r="J15" s="387"/>
      <c r="K15" s="257"/>
    </row>
    <row r="16" spans="2:11" s="1" customFormat="1" ht="15" customHeight="1">
      <c r="B16" s="260"/>
      <c r="C16" s="261"/>
      <c r="D16" s="387" t="s">
        <v>476</v>
      </c>
      <c r="E16" s="387"/>
      <c r="F16" s="387"/>
      <c r="G16" s="387"/>
      <c r="H16" s="387"/>
      <c r="I16" s="387"/>
      <c r="J16" s="387"/>
      <c r="K16" s="257"/>
    </row>
    <row r="17" spans="2:11" s="1" customFormat="1" ht="15" customHeight="1">
      <c r="B17" s="260"/>
      <c r="C17" s="261"/>
      <c r="D17" s="387" t="s">
        <v>477</v>
      </c>
      <c r="E17" s="387"/>
      <c r="F17" s="387"/>
      <c r="G17" s="387"/>
      <c r="H17" s="387"/>
      <c r="I17" s="387"/>
      <c r="J17" s="387"/>
      <c r="K17" s="257"/>
    </row>
    <row r="18" spans="2:11" s="1" customFormat="1" ht="15" customHeight="1">
      <c r="B18" s="260"/>
      <c r="C18" s="261"/>
      <c r="D18" s="261"/>
      <c r="E18" s="263" t="s">
        <v>83</v>
      </c>
      <c r="F18" s="387" t="s">
        <v>478</v>
      </c>
      <c r="G18" s="387"/>
      <c r="H18" s="387"/>
      <c r="I18" s="387"/>
      <c r="J18" s="387"/>
      <c r="K18" s="257"/>
    </row>
    <row r="19" spans="2:11" s="1" customFormat="1" ht="15" customHeight="1">
      <c r="B19" s="260"/>
      <c r="C19" s="261"/>
      <c r="D19" s="261"/>
      <c r="E19" s="263" t="s">
        <v>479</v>
      </c>
      <c r="F19" s="387" t="s">
        <v>480</v>
      </c>
      <c r="G19" s="387"/>
      <c r="H19" s="387"/>
      <c r="I19" s="387"/>
      <c r="J19" s="387"/>
      <c r="K19" s="257"/>
    </row>
    <row r="20" spans="2:11" s="1" customFormat="1" ht="15" customHeight="1">
      <c r="B20" s="260"/>
      <c r="C20" s="261"/>
      <c r="D20" s="261"/>
      <c r="E20" s="263" t="s">
        <v>481</v>
      </c>
      <c r="F20" s="387" t="s">
        <v>482</v>
      </c>
      <c r="G20" s="387"/>
      <c r="H20" s="387"/>
      <c r="I20" s="387"/>
      <c r="J20" s="387"/>
      <c r="K20" s="257"/>
    </row>
    <row r="21" spans="2:11" s="1" customFormat="1" ht="15" customHeight="1">
      <c r="B21" s="260"/>
      <c r="C21" s="261"/>
      <c r="D21" s="261"/>
      <c r="E21" s="263" t="s">
        <v>483</v>
      </c>
      <c r="F21" s="387" t="s">
        <v>484</v>
      </c>
      <c r="G21" s="387"/>
      <c r="H21" s="387"/>
      <c r="I21" s="387"/>
      <c r="J21" s="387"/>
      <c r="K21" s="257"/>
    </row>
    <row r="22" spans="2:11" s="1" customFormat="1" ht="15" customHeight="1">
      <c r="B22" s="260"/>
      <c r="C22" s="261"/>
      <c r="D22" s="261"/>
      <c r="E22" s="263" t="s">
        <v>485</v>
      </c>
      <c r="F22" s="387" t="s">
        <v>486</v>
      </c>
      <c r="G22" s="387"/>
      <c r="H22" s="387"/>
      <c r="I22" s="387"/>
      <c r="J22" s="387"/>
      <c r="K22" s="257"/>
    </row>
    <row r="23" spans="2:11" s="1" customFormat="1" ht="15" customHeight="1">
      <c r="B23" s="260"/>
      <c r="C23" s="261"/>
      <c r="D23" s="261"/>
      <c r="E23" s="263" t="s">
        <v>487</v>
      </c>
      <c r="F23" s="387" t="s">
        <v>488</v>
      </c>
      <c r="G23" s="387"/>
      <c r="H23" s="387"/>
      <c r="I23" s="387"/>
      <c r="J23" s="387"/>
      <c r="K23" s="257"/>
    </row>
    <row r="24" spans="2:11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>
      <c r="B25" s="260"/>
      <c r="C25" s="387" t="s">
        <v>489</v>
      </c>
      <c r="D25" s="387"/>
      <c r="E25" s="387"/>
      <c r="F25" s="387"/>
      <c r="G25" s="387"/>
      <c r="H25" s="387"/>
      <c r="I25" s="387"/>
      <c r="J25" s="387"/>
      <c r="K25" s="257"/>
    </row>
    <row r="26" spans="2:11" s="1" customFormat="1" ht="15" customHeight="1">
      <c r="B26" s="260"/>
      <c r="C26" s="387" t="s">
        <v>490</v>
      </c>
      <c r="D26" s="387"/>
      <c r="E26" s="387"/>
      <c r="F26" s="387"/>
      <c r="G26" s="387"/>
      <c r="H26" s="387"/>
      <c r="I26" s="387"/>
      <c r="J26" s="387"/>
      <c r="K26" s="257"/>
    </row>
    <row r="27" spans="2:11" s="1" customFormat="1" ht="15" customHeight="1">
      <c r="B27" s="260"/>
      <c r="C27" s="259"/>
      <c r="D27" s="387" t="s">
        <v>491</v>
      </c>
      <c r="E27" s="387"/>
      <c r="F27" s="387"/>
      <c r="G27" s="387"/>
      <c r="H27" s="387"/>
      <c r="I27" s="387"/>
      <c r="J27" s="387"/>
      <c r="K27" s="257"/>
    </row>
    <row r="28" spans="2:11" s="1" customFormat="1" ht="15" customHeight="1">
      <c r="B28" s="260"/>
      <c r="C28" s="261"/>
      <c r="D28" s="387" t="s">
        <v>492</v>
      </c>
      <c r="E28" s="387"/>
      <c r="F28" s="387"/>
      <c r="G28" s="387"/>
      <c r="H28" s="387"/>
      <c r="I28" s="387"/>
      <c r="J28" s="387"/>
      <c r="K28" s="257"/>
    </row>
    <row r="29" spans="2:11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>
      <c r="B30" s="260"/>
      <c r="C30" s="261"/>
      <c r="D30" s="387" t="s">
        <v>493</v>
      </c>
      <c r="E30" s="387"/>
      <c r="F30" s="387"/>
      <c r="G30" s="387"/>
      <c r="H30" s="387"/>
      <c r="I30" s="387"/>
      <c r="J30" s="387"/>
      <c r="K30" s="257"/>
    </row>
    <row r="31" spans="2:11" s="1" customFormat="1" ht="15" customHeight="1">
      <c r="B31" s="260"/>
      <c r="C31" s="261"/>
      <c r="D31" s="387" t="s">
        <v>494</v>
      </c>
      <c r="E31" s="387"/>
      <c r="F31" s="387"/>
      <c r="G31" s="387"/>
      <c r="H31" s="387"/>
      <c r="I31" s="387"/>
      <c r="J31" s="387"/>
      <c r="K31" s="257"/>
    </row>
    <row r="32" spans="2:11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>
      <c r="B33" s="260"/>
      <c r="C33" s="261"/>
      <c r="D33" s="387" t="s">
        <v>495</v>
      </c>
      <c r="E33" s="387"/>
      <c r="F33" s="387"/>
      <c r="G33" s="387"/>
      <c r="H33" s="387"/>
      <c r="I33" s="387"/>
      <c r="J33" s="387"/>
      <c r="K33" s="257"/>
    </row>
    <row r="34" spans="2:11" s="1" customFormat="1" ht="15" customHeight="1">
      <c r="B34" s="260"/>
      <c r="C34" s="261"/>
      <c r="D34" s="387" t="s">
        <v>496</v>
      </c>
      <c r="E34" s="387"/>
      <c r="F34" s="387"/>
      <c r="G34" s="387"/>
      <c r="H34" s="387"/>
      <c r="I34" s="387"/>
      <c r="J34" s="387"/>
      <c r="K34" s="257"/>
    </row>
    <row r="35" spans="2:11" s="1" customFormat="1" ht="15" customHeight="1">
      <c r="B35" s="260"/>
      <c r="C35" s="261"/>
      <c r="D35" s="387" t="s">
        <v>497</v>
      </c>
      <c r="E35" s="387"/>
      <c r="F35" s="387"/>
      <c r="G35" s="387"/>
      <c r="H35" s="387"/>
      <c r="I35" s="387"/>
      <c r="J35" s="387"/>
      <c r="K35" s="257"/>
    </row>
    <row r="36" spans="2:11" s="1" customFormat="1" ht="15" customHeight="1">
      <c r="B36" s="260"/>
      <c r="C36" s="261"/>
      <c r="D36" s="259"/>
      <c r="E36" s="262" t="s">
        <v>134</v>
      </c>
      <c r="F36" s="259"/>
      <c r="G36" s="387" t="s">
        <v>498</v>
      </c>
      <c r="H36" s="387"/>
      <c r="I36" s="387"/>
      <c r="J36" s="387"/>
      <c r="K36" s="257"/>
    </row>
    <row r="37" spans="2:11" s="1" customFormat="1" ht="30.75" customHeight="1">
      <c r="B37" s="260"/>
      <c r="C37" s="261"/>
      <c r="D37" s="259"/>
      <c r="E37" s="262" t="s">
        <v>499</v>
      </c>
      <c r="F37" s="259"/>
      <c r="G37" s="387" t="s">
        <v>500</v>
      </c>
      <c r="H37" s="387"/>
      <c r="I37" s="387"/>
      <c r="J37" s="387"/>
      <c r="K37" s="257"/>
    </row>
    <row r="38" spans="2:11" s="1" customFormat="1" ht="15" customHeight="1">
      <c r="B38" s="260"/>
      <c r="C38" s="261"/>
      <c r="D38" s="259"/>
      <c r="E38" s="262" t="s">
        <v>57</v>
      </c>
      <c r="F38" s="259"/>
      <c r="G38" s="387" t="s">
        <v>501</v>
      </c>
      <c r="H38" s="387"/>
      <c r="I38" s="387"/>
      <c r="J38" s="387"/>
      <c r="K38" s="257"/>
    </row>
    <row r="39" spans="2:11" s="1" customFormat="1" ht="15" customHeight="1">
      <c r="B39" s="260"/>
      <c r="C39" s="261"/>
      <c r="D39" s="259"/>
      <c r="E39" s="262" t="s">
        <v>58</v>
      </c>
      <c r="F39" s="259"/>
      <c r="G39" s="387" t="s">
        <v>502</v>
      </c>
      <c r="H39" s="387"/>
      <c r="I39" s="387"/>
      <c r="J39" s="387"/>
      <c r="K39" s="257"/>
    </row>
    <row r="40" spans="2:11" s="1" customFormat="1" ht="15" customHeight="1">
      <c r="B40" s="260"/>
      <c r="C40" s="261"/>
      <c r="D40" s="259"/>
      <c r="E40" s="262" t="s">
        <v>135</v>
      </c>
      <c r="F40" s="259"/>
      <c r="G40" s="387" t="s">
        <v>503</v>
      </c>
      <c r="H40" s="387"/>
      <c r="I40" s="387"/>
      <c r="J40" s="387"/>
      <c r="K40" s="257"/>
    </row>
    <row r="41" spans="2:11" s="1" customFormat="1" ht="15" customHeight="1">
      <c r="B41" s="260"/>
      <c r="C41" s="261"/>
      <c r="D41" s="259"/>
      <c r="E41" s="262" t="s">
        <v>136</v>
      </c>
      <c r="F41" s="259"/>
      <c r="G41" s="387" t="s">
        <v>504</v>
      </c>
      <c r="H41" s="387"/>
      <c r="I41" s="387"/>
      <c r="J41" s="387"/>
      <c r="K41" s="257"/>
    </row>
    <row r="42" spans="2:11" s="1" customFormat="1" ht="15" customHeight="1">
      <c r="B42" s="260"/>
      <c r="C42" s="261"/>
      <c r="D42" s="259"/>
      <c r="E42" s="262" t="s">
        <v>505</v>
      </c>
      <c r="F42" s="259"/>
      <c r="G42" s="387" t="s">
        <v>506</v>
      </c>
      <c r="H42" s="387"/>
      <c r="I42" s="387"/>
      <c r="J42" s="387"/>
      <c r="K42" s="257"/>
    </row>
    <row r="43" spans="2:11" s="1" customFormat="1" ht="15" customHeight="1">
      <c r="B43" s="260"/>
      <c r="C43" s="261"/>
      <c r="D43" s="259"/>
      <c r="E43" s="262"/>
      <c r="F43" s="259"/>
      <c r="G43" s="387" t="s">
        <v>507</v>
      </c>
      <c r="H43" s="387"/>
      <c r="I43" s="387"/>
      <c r="J43" s="387"/>
      <c r="K43" s="257"/>
    </row>
    <row r="44" spans="2:11" s="1" customFormat="1" ht="15" customHeight="1">
      <c r="B44" s="260"/>
      <c r="C44" s="261"/>
      <c r="D44" s="259"/>
      <c r="E44" s="262" t="s">
        <v>508</v>
      </c>
      <c r="F44" s="259"/>
      <c r="G44" s="387" t="s">
        <v>509</v>
      </c>
      <c r="H44" s="387"/>
      <c r="I44" s="387"/>
      <c r="J44" s="387"/>
      <c r="K44" s="257"/>
    </row>
    <row r="45" spans="2:11" s="1" customFormat="1" ht="15" customHeight="1">
      <c r="B45" s="260"/>
      <c r="C45" s="261"/>
      <c r="D45" s="259"/>
      <c r="E45" s="262" t="s">
        <v>138</v>
      </c>
      <c r="F45" s="259"/>
      <c r="G45" s="387" t="s">
        <v>510</v>
      </c>
      <c r="H45" s="387"/>
      <c r="I45" s="387"/>
      <c r="J45" s="387"/>
      <c r="K45" s="257"/>
    </row>
    <row r="46" spans="2:11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>
      <c r="B47" s="260"/>
      <c r="C47" s="261"/>
      <c r="D47" s="387" t="s">
        <v>511</v>
      </c>
      <c r="E47" s="387"/>
      <c r="F47" s="387"/>
      <c r="G47" s="387"/>
      <c r="H47" s="387"/>
      <c r="I47" s="387"/>
      <c r="J47" s="387"/>
      <c r="K47" s="257"/>
    </row>
    <row r="48" spans="2:11" s="1" customFormat="1" ht="15" customHeight="1">
      <c r="B48" s="260"/>
      <c r="C48" s="261"/>
      <c r="D48" s="261"/>
      <c r="E48" s="387" t="s">
        <v>512</v>
      </c>
      <c r="F48" s="387"/>
      <c r="G48" s="387"/>
      <c r="H48" s="387"/>
      <c r="I48" s="387"/>
      <c r="J48" s="387"/>
      <c r="K48" s="257"/>
    </row>
    <row r="49" spans="2:11" s="1" customFormat="1" ht="15" customHeight="1">
      <c r="B49" s="260"/>
      <c r="C49" s="261"/>
      <c r="D49" s="261"/>
      <c r="E49" s="387" t="s">
        <v>513</v>
      </c>
      <c r="F49" s="387"/>
      <c r="G49" s="387"/>
      <c r="H49" s="387"/>
      <c r="I49" s="387"/>
      <c r="J49" s="387"/>
      <c r="K49" s="257"/>
    </row>
    <row r="50" spans="2:11" s="1" customFormat="1" ht="15" customHeight="1">
      <c r="B50" s="260"/>
      <c r="C50" s="261"/>
      <c r="D50" s="261"/>
      <c r="E50" s="387" t="s">
        <v>514</v>
      </c>
      <c r="F50" s="387"/>
      <c r="G50" s="387"/>
      <c r="H50" s="387"/>
      <c r="I50" s="387"/>
      <c r="J50" s="387"/>
      <c r="K50" s="257"/>
    </row>
    <row r="51" spans="2:11" s="1" customFormat="1" ht="15" customHeight="1">
      <c r="B51" s="260"/>
      <c r="C51" s="261"/>
      <c r="D51" s="387" t="s">
        <v>515</v>
      </c>
      <c r="E51" s="387"/>
      <c r="F51" s="387"/>
      <c r="G51" s="387"/>
      <c r="H51" s="387"/>
      <c r="I51" s="387"/>
      <c r="J51" s="387"/>
      <c r="K51" s="257"/>
    </row>
    <row r="52" spans="2:11" s="1" customFormat="1" ht="25.5" customHeight="1">
      <c r="B52" s="256"/>
      <c r="C52" s="388" t="s">
        <v>516</v>
      </c>
      <c r="D52" s="388"/>
      <c r="E52" s="388"/>
      <c r="F52" s="388"/>
      <c r="G52" s="388"/>
      <c r="H52" s="388"/>
      <c r="I52" s="388"/>
      <c r="J52" s="388"/>
      <c r="K52" s="257"/>
    </row>
    <row r="53" spans="2:11" s="1" customFormat="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>
      <c r="B54" s="256"/>
      <c r="C54" s="387" t="s">
        <v>517</v>
      </c>
      <c r="D54" s="387"/>
      <c r="E54" s="387"/>
      <c r="F54" s="387"/>
      <c r="G54" s="387"/>
      <c r="H54" s="387"/>
      <c r="I54" s="387"/>
      <c r="J54" s="387"/>
      <c r="K54" s="257"/>
    </row>
    <row r="55" spans="2:11" s="1" customFormat="1" ht="15" customHeight="1">
      <c r="B55" s="256"/>
      <c r="C55" s="387" t="s">
        <v>518</v>
      </c>
      <c r="D55" s="387"/>
      <c r="E55" s="387"/>
      <c r="F55" s="387"/>
      <c r="G55" s="387"/>
      <c r="H55" s="387"/>
      <c r="I55" s="387"/>
      <c r="J55" s="387"/>
      <c r="K55" s="257"/>
    </row>
    <row r="56" spans="2:11" s="1" customFormat="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>
      <c r="B57" s="256"/>
      <c r="C57" s="387" t="s">
        <v>519</v>
      </c>
      <c r="D57" s="387"/>
      <c r="E57" s="387"/>
      <c r="F57" s="387"/>
      <c r="G57" s="387"/>
      <c r="H57" s="387"/>
      <c r="I57" s="387"/>
      <c r="J57" s="387"/>
      <c r="K57" s="257"/>
    </row>
    <row r="58" spans="2:11" s="1" customFormat="1" ht="15" customHeight="1">
      <c r="B58" s="256"/>
      <c r="C58" s="261"/>
      <c r="D58" s="387" t="s">
        <v>520</v>
      </c>
      <c r="E58" s="387"/>
      <c r="F58" s="387"/>
      <c r="G58" s="387"/>
      <c r="H58" s="387"/>
      <c r="I58" s="387"/>
      <c r="J58" s="387"/>
      <c r="K58" s="257"/>
    </row>
    <row r="59" spans="2:11" s="1" customFormat="1" ht="15" customHeight="1">
      <c r="B59" s="256"/>
      <c r="C59" s="261"/>
      <c r="D59" s="387" t="s">
        <v>521</v>
      </c>
      <c r="E59" s="387"/>
      <c r="F59" s="387"/>
      <c r="G59" s="387"/>
      <c r="H59" s="387"/>
      <c r="I59" s="387"/>
      <c r="J59" s="387"/>
      <c r="K59" s="257"/>
    </row>
    <row r="60" spans="2:11" s="1" customFormat="1" ht="15" customHeight="1">
      <c r="B60" s="256"/>
      <c r="C60" s="261"/>
      <c r="D60" s="387" t="s">
        <v>522</v>
      </c>
      <c r="E60" s="387"/>
      <c r="F60" s="387"/>
      <c r="G60" s="387"/>
      <c r="H60" s="387"/>
      <c r="I60" s="387"/>
      <c r="J60" s="387"/>
      <c r="K60" s="257"/>
    </row>
    <row r="61" spans="2:11" s="1" customFormat="1" ht="15" customHeight="1">
      <c r="B61" s="256"/>
      <c r="C61" s="261"/>
      <c r="D61" s="387" t="s">
        <v>523</v>
      </c>
      <c r="E61" s="387"/>
      <c r="F61" s="387"/>
      <c r="G61" s="387"/>
      <c r="H61" s="387"/>
      <c r="I61" s="387"/>
      <c r="J61" s="387"/>
      <c r="K61" s="257"/>
    </row>
    <row r="62" spans="2:11" s="1" customFormat="1" ht="15" customHeight="1">
      <c r="B62" s="256"/>
      <c r="C62" s="261"/>
      <c r="D62" s="389" t="s">
        <v>524</v>
      </c>
      <c r="E62" s="389"/>
      <c r="F62" s="389"/>
      <c r="G62" s="389"/>
      <c r="H62" s="389"/>
      <c r="I62" s="389"/>
      <c r="J62" s="389"/>
      <c r="K62" s="257"/>
    </row>
    <row r="63" spans="2:11" s="1" customFormat="1" ht="15" customHeight="1">
      <c r="B63" s="256"/>
      <c r="C63" s="261"/>
      <c r="D63" s="387" t="s">
        <v>525</v>
      </c>
      <c r="E63" s="387"/>
      <c r="F63" s="387"/>
      <c r="G63" s="387"/>
      <c r="H63" s="387"/>
      <c r="I63" s="387"/>
      <c r="J63" s="387"/>
      <c r="K63" s="257"/>
    </row>
    <row r="64" spans="2:11" s="1" customFormat="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>
      <c r="B65" s="256"/>
      <c r="C65" s="261"/>
      <c r="D65" s="387" t="s">
        <v>526</v>
      </c>
      <c r="E65" s="387"/>
      <c r="F65" s="387"/>
      <c r="G65" s="387"/>
      <c r="H65" s="387"/>
      <c r="I65" s="387"/>
      <c r="J65" s="387"/>
      <c r="K65" s="257"/>
    </row>
    <row r="66" spans="2:11" s="1" customFormat="1" ht="15" customHeight="1">
      <c r="B66" s="256"/>
      <c r="C66" s="261"/>
      <c r="D66" s="389" t="s">
        <v>527</v>
      </c>
      <c r="E66" s="389"/>
      <c r="F66" s="389"/>
      <c r="G66" s="389"/>
      <c r="H66" s="389"/>
      <c r="I66" s="389"/>
      <c r="J66" s="389"/>
      <c r="K66" s="257"/>
    </row>
    <row r="67" spans="2:11" s="1" customFormat="1" ht="15" customHeight="1">
      <c r="B67" s="256"/>
      <c r="C67" s="261"/>
      <c r="D67" s="387" t="s">
        <v>528</v>
      </c>
      <c r="E67" s="387"/>
      <c r="F67" s="387"/>
      <c r="G67" s="387"/>
      <c r="H67" s="387"/>
      <c r="I67" s="387"/>
      <c r="J67" s="387"/>
      <c r="K67" s="257"/>
    </row>
    <row r="68" spans="2:11" s="1" customFormat="1" ht="15" customHeight="1">
      <c r="B68" s="256"/>
      <c r="C68" s="261"/>
      <c r="D68" s="387" t="s">
        <v>529</v>
      </c>
      <c r="E68" s="387"/>
      <c r="F68" s="387"/>
      <c r="G68" s="387"/>
      <c r="H68" s="387"/>
      <c r="I68" s="387"/>
      <c r="J68" s="387"/>
      <c r="K68" s="257"/>
    </row>
    <row r="69" spans="2:11" s="1" customFormat="1" ht="15" customHeight="1">
      <c r="B69" s="256"/>
      <c r="C69" s="261"/>
      <c r="D69" s="387" t="s">
        <v>530</v>
      </c>
      <c r="E69" s="387"/>
      <c r="F69" s="387"/>
      <c r="G69" s="387"/>
      <c r="H69" s="387"/>
      <c r="I69" s="387"/>
      <c r="J69" s="387"/>
      <c r="K69" s="257"/>
    </row>
    <row r="70" spans="2:11" s="1" customFormat="1" ht="15" customHeight="1">
      <c r="B70" s="256"/>
      <c r="C70" s="261"/>
      <c r="D70" s="387" t="s">
        <v>531</v>
      </c>
      <c r="E70" s="387"/>
      <c r="F70" s="387"/>
      <c r="G70" s="387"/>
      <c r="H70" s="387"/>
      <c r="I70" s="387"/>
      <c r="J70" s="387"/>
      <c r="K70" s="257"/>
    </row>
    <row r="71" spans="2:1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>
      <c r="B75" s="273"/>
      <c r="C75" s="382" t="s">
        <v>532</v>
      </c>
      <c r="D75" s="382"/>
      <c r="E75" s="382"/>
      <c r="F75" s="382"/>
      <c r="G75" s="382"/>
      <c r="H75" s="382"/>
      <c r="I75" s="382"/>
      <c r="J75" s="382"/>
      <c r="K75" s="274"/>
    </row>
    <row r="76" spans="2:11" s="1" customFormat="1" ht="17.25" customHeight="1">
      <c r="B76" s="273"/>
      <c r="C76" s="275" t="s">
        <v>533</v>
      </c>
      <c r="D76" s="275"/>
      <c r="E76" s="275"/>
      <c r="F76" s="275" t="s">
        <v>534</v>
      </c>
      <c r="G76" s="276"/>
      <c r="H76" s="275" t="s">
        <v>58</v>
      </c>
      <c r="I76" s="275" t="s">
        <v>61</v>
      </c>
      <c r="J76" s="275" t="s">
        <v>535</v>
      </c>
      <c r="K76" s="274"/>
    </row>
    <row r="77" spans="2:11" s="1" customFormat="1" ht="17.25" customHeight="1">
      <c r="B77" s="273"/>
      <c r="C77" s="277" t="s">
        <v>536</v>
      </c>
      <c r="D77" s="277"/>
      <c r="E77" s="277"/>
      <c r="F77" s="278" t="s">
        <v>537</v>
      </c>
      <c r="G77" s="279"/>
      <c r="H77" s="277"/>
      <c r="I77" s="277"/>
      <c r="J77" s="277" t="s">
        <v>538</v>
      </c>
      <c r="K77" s="274"/>
    </row>
    <row r="78" spans="2:11" s="1" customFormat="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>
      <c r="B79" s="273"/>
      <c r="C79" s="262" t="s">
        <v>57</v>
      </c>
      <c r="D79" s="282"/>
      <c r="E79" s="282"/>
      <c r="F79" s="283" t="s">
        <v>539</v>
      </c>
      <c r="G79" s="284"/>
      <c r="H79" s="262" t="s">
        <v>540</v>
      </c>
      <c r="I79" s="262" t="s">
        <v>541</v>
      </c>
      <c r="J79" s="262">
        <v>20</v>
      </c>
      <c r="K79" s="274"/>
    </row>
    <row r="80" spans="2:11" s="1" customFormat="1" ht="15" customHeight="1">
      <c r="B80" s="273"/>
      <c r="C80" s="262" t="s">
        <v>542</v>
      </c>
      <c r="D80" s="262"/>
      <c r="E80" s="262"/>
      <c r="F80" s="283" t="s">
        <v>539</v>
      </c>
      <c r="G80" s="284"/>
      <c r="H80" s="262" t="s">
        <v>543</v>
      </c>
      <c r="I80" s="262" t="s">
        <v>541</v>
      </c>
      <c r="J80" s="262">
        <v>120</v>
      </c>
      <c r="K80" s="274"/>
    </row>
    <row r="81" spans="2:11" s="1" customFormat="1" ht="15" customHeight="1">
      <c r="B81" s="285"/>
      <c r="C81" s="262" t="s">
        <v>544</v>
      </c>
      <c r="D81" s="262"/>
      <c r="E81" s="262"/>
      <c r="F81" s="283" t="s">
        <v>545</v>
      </c>
      <c r="G81" s="284"/>
      <c r="H81" s="262" t="s">
        <v>546</v>
      </c>
      <c r="I81" s="262" t="s">
        <v>541</v>
      </c>
      <c r="J81" s="262">
        <v>50</v>
      </c>
      <c r="K81" s="274"/>
    </row>
    <row r="82" spans="2:11" s="1" customFormat="1" ht="15" customHeight="1">
      <c r="B82" s="285"/>
      <c r="C82" s="262" t="s">
        <v>547</v>
      </c>
      <c r="D82" s="262"/>
      <c r="E82" s="262"/>
      <c r="F82" s="283" t="s">
        <v>539</v>
      </c>
      <c r="G82" s="284"/>
      <c r="H82" s="262" t="s">
        <v>548</v>
      </c>
      <c r="I82" s="262" t="s">
        <v>549</v>
      </c>
      <c r="J82" s="262"/>
      <c r="K82" s="274"/>
    </row>
    <row r="83" spans="2:11" s="1" customFormat="1" ht="15" customHeight="1">
      <c r="B83" s="285"/>
      <c r="C83" s="286" t="s">
        <v>550</v>
      </c>
      <c r="D83" s="286"/>
      <c r="E83" s="286"/>
      <c r="F83" s="287" t="s">
        <v>545</v>
      </c>
      <c r="G83" s="286"/>
      <c r="H83" s="286" t="s">
        <v>551</v>
      </c>
      <c r="I83" s="286" t="s">
        <v>541</v>
      </c>
      <c r="J83" s="286">
        <v>15</v>
      </c>
      <c r="K83" s="274"/>
    </row>
    <row r="84" spans="2:11" s="1" customFormat="1" ht="15" customHeight="1">
      <c r="B84" s="285"/>
      <c r="C84" s="286" t="s">
        <v>552</v>
      </c>
      <c r="D84" s="286"/>
      <c r="E84" s="286"/>
      <c r="F84" s="287" t="s">
        <v>545</v>
      </c>
      <c r="G84" s="286"/>
      <c r="H84" s="286" t="s">
        <v>553</v>
      </c>
      <c r="I84" s="286" t="s">
        <v>541</v>
      </c>
      <c r="J84" s="286">
        <v>15</v>
      </c>
      <c r="K84" s="274"/>
    </row>
    <row r="85" spans="2:11" s="1" customFormat="1" ht="15" customHeight="1">
      <c r="B85" s="285"/>
      <c r="C85" s="286" t="s">
        <v>554</v>
      </c>
      <c r="D85" s="286"/>
      <c r="E85" s="286"/>
      <c r="F85" s="287" t="s">
        <v>545</v>
      </c>
      <c r="G85" s="286"/>
      <c r="H85" s="286" t="s">
        <v>555</v>
      </c>
      <c r="I85" s="286" t="s">
        <v>541</v>
      </c>
      <c r="J85" s="286">
        <v>20</v>
      </c>
      <c r="K85" s="274"/>
    </row>
    <row r="86" spans="2:11" s="1" customFormat="1" ht="15" customHeight="1">
      <c r="B86" s="285"/>
      <c r="C86" s="286" t="s">
        <v>556</v>
      </c>
      <c r="D86" s="286"/>
      <c r="E86" s="286"/>
      <c r="F86" s="287" t="s">
        <v>545</v>
      </c>
      <c r="G86" s="286"/>
      <c r="H86" s="286" t="s">
        <v>557</v>
      </c>
      <c r="I86" s="286" t="s">
        <v>541</v>
      </c>
      <c r="J86" s="286">
        <v>20</v>
      </c>
      <c r="K86" s="274"/>
    </row>
    <row r="87" spans="2:11" s="1" customFormat="1" ht="15" customHeight="1">
      <c r="B87" s="285"/>
      <c r="C87" s="262" t="s">
        <v>558</v>
      </c>
      <c r="D87" s="262"/>
      <c r="E87" s="262"/>
      <c r="F87" s="283" t="s">
        <v>545</v>
      </c>
      <c r="G87" s="284"/>
      <c r="H87" s="262" t="s">
        <v>559</v>
      </c>
      <c r="I87" s="262" t="s">
        <v>541</v>
      </c>
      <c r="J87" s="262">
        <v>50</v>
      </c>
      <c r="K87" s="274"/>
    </row>
    <row r="88" spans="2:11" s="1" customFormat="1" ht="15" customHeight="1">
      <c r="B88" s="285"/>
      <c r="C88" s="262" t="s">
        <v>560</v>
      </c>
      <c r="D88" s="262"/>
      <c r="E88" s="262"/>
      <c r="F88" s="283" t="s">
        <v>545</v>
      </c>
      <c r="G88" s="284"/>
      <c r="H88" s="262" t="s">
        <v>561</v>
      </c>
      <c r="I88" s="262" t="s">
        <v>541</v>
      </c>
      <c r="J88" s="262">
        <v>20</v>
      </c>
      <c r="K88" s="274"/>
    </row>
    <row r="89" spans="2:11" s="1" customFormat="1" ht="15" customHeight="1">
      <c r="B89" s="285"/>
      <c r="C89" s="262" t="s">
        <v>562</v>
      </c>
      <c r="D89" s="262"/>
      <c r="E89" s="262"/>
      <c r="F89" s="283" t="s">
        <v>545</v>
      </c>
      <c r="G89" s="284"/>
      <c r="H89" s="262" t="s">
        <v>563</v>
      </c>
      <c r="I89" s="262" t="s">
        <v>541</v>
      </c>
      <c r="J89" s="262">
        <v>20</v>
      </c>
      <c r="K89" s="274"/>
    </row>
    <row r="90" spans="2:11" s="1" customFormat="1" ht="15" customHeight="1">
      <c r="B90" s="285"/>
      <c r="C90" s="262" t="s">
        <v>564</v>
      </c>
      <c r="D90" s="262"/>
      <c r="E90" s="262"/>
      <c r="F90" s="283" t="s">
        <v>545</v>
      </c>
      <c r="G90" s="284"/>
      <c r="H90" s="262" t="s">
        <v>565</v>
      </c>
      <c r="I90" s="262" t="s">
        <v>541</v>
      </c>
      <c r="J90" s="262">
        <v>50</v>
      </c>
      <c r="K90" s="274"/>
    </row>
    <row r="91" spans="2:11" s="1" customFormat="1" ht="15" customHeight="1">
      <c r="B91" s="285"/>
      <c r="C91" s="262" t="s">
        <v>566</v>
      </c>
      <c r="D91" s="262"/>
      <c r="E91" s="262"/>
      <c r="F91" s="283" t="s">
        <v>545</v>
      </c>
      <c r="G91" s="284"/>
      <c r="H91" s="262" t="s">
        <v>566</v>
      </c>
      <c r="I91" s="262" t="s">
        <v>541</v>
      </c>
      <c r="J91" s="262">
        <v>50</v>
      </c>
      <c r="K91" s="274"/>
    </row>
    <row r="92" spans="2:11" s="1" customFormat="1" ht="15" customHeight="1">
      <c r="B92" s="285"/>
      <c r="C92" s="262" t="s">
        <v>567</v>
      </c>
      <c r="D92" s="262"/>
      <c r="E92" s="262"/>
      <c r="F92" s="283" t="s">
        <v>545</v>
      </c>
      <c r="G92" s="284"/>
      <c r="H92" s="262" t="s">
        <v>568</v>
      </c>
      <c r="I92" s="262" t="s">
        <v>541</v>
      </c>
      <c r="J92" s="262">
        <v>255</v>
      </c>
      <c r="K92" s="274"/>
    </row>
    <row r="93" spans="2:11" s="1" customFormat="1" ht="15" customHeight="1">
      <c r="B93" s="285"/>
      <c r="C93" s="262" t="s">
        <v>569</v>
      </c>
      <c r="D93" s="262"/>
      <c r="E93" s="262"/>
      <c r="F93" s="283" t="s">
        <v>539</v>
      </c>
      <c r="G93" s="284"/>
      <c r="H93" s="262" t="s">
        <v>570</v>
      </c>
      <c r="I93" s="262" t="s">
        <v>571</v>
      </c>
      <c r="J93" s="262"/>
      <c r="K93" s="274"/>
    </row>
    <row r="94" spans="2:11" s="1" customFormat="1" ht="15" customHeight="1">
      <c r="B94" s="285"/>
      <c r="C94" s="262" t="s">
        <v>572</v>
      </c>
      <c r="D94" s="262"/>
      <c r="E94" s="262"/>
      <c r="F94" s="283" t="s">
        <v>539</v>
      </c>
      <c r="G94" s="284"/>
      <c r="H94" s="262" t="s">
        <v>573</v>
      </c>
      <c r="I94" s="262" t="s">
        <v>574</v>
      </c>
      <c r="J94" s="262"/>
      <c r="K94" s="274"/>
    </row>
    <row r="95" spans="2:11" s="1" customFormat="1" ht="15" customHeight="1">
      <c r="B95" s="285"/>
      <c r="C95" s="262" t="s">
        <v>575</v>
      </c>
      <c r="D95" s="262"/>
      <c r="E95" s="262"/>
      <c r="F95" s="283" t="s">
        <v>539</v>
      </c>
      <c r="G95" s="284"/>
      <c r="H95" s="262" t="s">
        <v>575</v>
      </c>
      <c r="I95" s="262" t="s">
        <v>574</v>
      </c>
      <c r="J95" s="262"/>
      <c r="K95" s="274"/>
    </row>
    <row r="96" spans="2:11" s="1" customFormat="1" ht="15" customHeight="1">
      <c r="B96" s="285"/>
      <c r="C96" s="262" t="s">
        <v>42</v>
      </c>
      <c r="D96" s="262"/>
      <c r="E96" s="262"/>
      <c r="F96" s="283" t="s">
        <v>539</v>
      </c>
      <c r="G96" s="284"/>
      <c r="H96" s="262" t="s">
        <v>576</v>
      </c>
      <c r="I96" s="262" t="s">
        <v>574</v>
      </c>
      <c r="J96" s="262"/>
      <c r="K96" s="274"/>
    </row>
    <row r="97" spans="2:11" s="1" customFormat="1" ht="15" customHeight="1">
      <c r="B97" s="285"/>
      <c r="C97" s="262" t="s">
        <v>52</v>
      </c>
      <c r="D97" s="262"/>
      <c r="E97" s="262"/>
      <c r="F97" s="283" t="s">
        <v>539</v>
      </c>
      <c r="G97" s="284"/>
      <c r="H97" s="262" t="s">
        <v>577</v>
      </c>
      <c r="I97" s="262" t="s">
        <v>574</v>
      </c>
      <c r="J97" s="262"/>
      <c r="K97" s="274"/>
    </row>
    <row r="98" spans="2:11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pans="2:11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pans="2:11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>
      <c r="B102" s="273"/>
      <c r="C102" s="382" t="s">
        <v>578</v>
      </c>
      <c r="D102" s="382"/>
      <c r="E102" s="382"/>
      <c r="F102" s="382"/>
      <c r="G102" s="382"/>
      <c r="H102" s="382"/>
      <c r="I102" s="382"/>
      <c r="J102" s="382"/>
      <c r="K102" s="274"/>
    </row>
    <row r="103" spans="2:11" s="1" customFormat="1" ht="17.25" customHeight="1">
      <c r="B103" s="273"/>
      <c r="C103" s="275" t="s">
        <v>533</v>
      </c>
      <c r="D103" s="275"/>
      <c r="E103" s="275"/>
      <c r="F103" s="275" t="s">
        <v>534</v>
      </c>
      <c r="G103" s="276"/>
      <c r="H103" s="275" t="s">
        <v>58</v>
      </c>
      <c r="I103" s="275" t="s">
        <v>61</v>
      </c>
      <c r="J103" s="275" t="s">
        <v>535</v>
      </c>
      <c r="K103" s="274"/>
    </row>
    <row r="104" spans="2:11" s="1" customFormat="1" ht="17.25" customHeight="1">
      <c r="B104" s="273"/>
      <c r="C104" s="277" t="s">
        <v>536</v>
      </c>
      <c r="D104" s="277"/>
      <c r="E104" s="277"/>
      <c r="F104" s="278" t="s">
        <v>537</v>
      </c>
      <c r="G104" s="279"/>
      <c r="H104" s="277"/>
      <c r="I104" s="277"/>
      <c r="J104" s="277" t="s">
        <v>538</v>
      </c>
      <c r="K104" s="274"/>
    </row>
    <row r="105" spans="2:11" s="1" customFormat="1" ht="5.25" customHeight="1">
      <c r="B105" s="273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pans="2:11" s="1" customFormat="1" ht="15" customHeight="1">
      <c r="B106" s="273"/>
      <c r="C106" s="262" t="s">
        <v>57</v>
      </c>
      <c r="D106" s="282"/>
      <c r="E106" s="282"/>
      <c r="F106" s="283" t="s">
        <v>539</v>
      </c>
      <c r="G106" s="262"/>
      <c r="H106" s="262" t="s">
        <v>579</v>
      </c>
      <c r="I106" s="262" t="s">
        <v>541</v>
      </c>
      <c r="J106" s="262">
        <v>20</v>
      </c>
      <c r="K106" s="274"/>
    </row>
    <row r="107" spans="2:11" s="1" customFormat="1" ht="15" customHeight="1">
      <c r="B107" s="273"/>
      <c r="C107" s="262" t="s">
        <v>542</v>
      </c>
      <c r="D107" s="262"/>
      <c r="E107" s="262"/>
      <c r="F107" s="283" t="s">
        <v>539</v>
      </c>
      <c r="G107" s="262"/>
      <c r="H107" s="262" t="s">
        <v>579</v>
      </c>
      <c r="I107" s="262" t="s">
        <v>541</v>
      </c>
      <c r="J107" s="262">
        <v>120</v>
      </c>
      <c r="K107" s="274"/>
    </row>
    <row r="108" spans="2:11" s="1" customFormat="1" ht="15" customHeight="1">
      <c r="B108" s="285"/>
      <c r="C108" s="262" t="s">
        <v>544</v>
      </c>
      <c r="D108" s="262"/>
      <c r="E108" s="262"/>
      <c r="F108" s="283" t="s">
        <v>545</v>
      </c>
      <c r="G108" s="262"/>
      <c r="H108" s="262" t="s">
        <v>579</v>
      </c>
      <c r="I108" s="262" t="s">
        <v>541</v>
      </c>
      <c r="J108" s="262">
        <v>50</v>
      </c>
      <c r="K108" s="274"/>
    </row>
    <row r="109" spans="2:11" s="1" customFormat="1" ht="15" customHeight="1">
      <c r="B109" s="285"/>
      <c r="C109" s="262" t="s">
        <v>547</v>
      </c>
      <c r="D109" s="262"/>
      <c r="E109" s="262"/>
      <c r="F109" s="283" t="s">
        <v>539</v>
      </c>
      <c r="G109" s="262"/>
      <c r="H109" s="262" t="s">
        <v>579</v>
      </c>
      <c r="I109" s="262" t="s">
        <v>549</v>
      </c>
      <c r="J109" s="262"/>
      <c r="K109" s="274"/>
    </row>
    <row r="110" spans="2:11" s="1" customFormat="1" ht="15" customHeight="1">
      <c r="B110" s="285"/>
      <c r="C110" s="262" t="s">
        <v>558</v>
      </c>
      <c r="D110" s="262"/>
      <c r="E110" s="262"/>
      <c r="F110" s="283" t="s">
        <v>545</v>
      </c>
      <c r="G110" s="262"/>
      <c r="H110" s="262" t="s">
        <v>579</v>
      </c>
      <c r="I110" s="262" t="s">
        <v>541</v>
      </c>
      <c r="J110" s="262">
        <v>50</v>
      </c>
      <c r="K110" s="274"/>
    </row>
    <row r="111" spans="2:11" s="1" customFormat="1" ht="15" customHeight="1">
      <c r="B111" s="285"/>
      <c r="C111" s="262" t="s">
        <v>566</v>
      </c>
      <c r="D111" s="262"/>
      <c r="E111" s="262"/>
      <c r="F111" s="283" t="s">
        <v>545</v>
      </c>
      <c r="G111" s="262"/>
      <c r="H111" s="262" t="s">
        <v>579</v>
      </c>
      <c r="I111" s="262" t="s">
        <v>541</v>
      </c>
      <c r="J111" s="262">
        <v>50</v>
      </c>
      <c r="K111" s="274"/>
    </row>
    <row r="112" spans="2:11" s="1" customFormat="1" ht="15" customHeight="1">
      <c r="B112" s="285"/>
      <c r="C112" s="262" t="s">
        <v>564</v>
      </c>
      <c r="D112" s="262"/>
      <c r="E112" s="262"/>
      <c r="F112" s="283" t="s">
        <v>545</v>
      </c>
      <c r="G112" s="262"/>
      <c r="H112" s="262" t="s">
        <v>579</v>
      </c>
      <c r="I112" s="262" t="s">
        <v>541</v>
      </c>
      <c r="J112" s="262">
        <v>50</v>
      </c>
      <c r="K112" s="274"/>
    </row>
    <row r="113" spans="2:11" s="1" customFormat="1" ht="15" customHeight="1">
      <c r="B113" s="285"/>
      <c r="C113" s="262" t="s">
        <v>57</v>
      </c>
      <c r="D113" s="262"/>
      <c r="E113" s="262"/>
      <c r="F113" s="283" t="s">
        <v>539</v>
      </c>
      <c r="G113" s="262"/>
      <c r="H113" s="262" t="s">
        <v>580</v>
      </c>
      <c r="I113" s="262" t="s">
        <v>541</v>
      </c>
      <c r="J113" s="262">
        <v>20</v>
      </c>
      <c r="K113" s="274"/>
    </row>
    <row r="114" spans="2:11" s="1" customFormat="1" ht="15" customHeight="1">
      <c r="B114" s="285"/>
      <c r="C114" s="262" t="s">
        <v>581</v>
      </c>
      <c r="D114" s="262"/>
      <c r="E114" s="262"/>
      <c r="F114" s="283" t="s">
        <v>539</v>
      </c>
      <c r="G114" s="262"/>
      <c r="H114" s="262" t="s">
        <v>582</v>
      </c>
      <c r="I114" s="262" t="s">
        <v>541</v>
      </c>
      <c r="J114" s="262">
        <v>120</v>
      </c>
      <c r="K114" s="274"/>
    </row>
    <row r="115" spans="2:11" s="1" customFormat="1" ht="15" customHeight="1">
      <c r="B115" s="285"/>
      <c r="C115" s="262" t="s">
        <v>42</v>
      </c>
      <c r="D115" s="262"/>
      <c r="E115" s="262"/>
      <c r="F115" s="283" t="s">
        <v>539</v>
      </c>
      <c r="G115" s="262"/>
      <c r="H115" s="262" t="s">
        <v>583</v>
      </c>
      <c r="I115" s="262" t="s">
        <v>574</v>
      </c>
      <c r="J115" s="262"/>
      <c r="K115" s="274"/>
    </row>
    <row r="116" spans="2:11" s="1" customFormat="1" ht="15" customHeight="1">
      <c r="B116" s="285"/>
      <c r="C116" s="262" t="s">
        <v>52</v>
      </c>
      <c r="D116" s="262"/>
      <c r="E116" s="262"/>
      <c r="F116" s="283" t="s">
        <v>539</v>
      </c>
      <c r="G116" s="262"/>
      <c r="H116" s="262" t="s">
        <v>584</v>
      </c>
      <c r="I116" s="262" t="s">
        <v>574</v>
      </c>
      <c r="J116" s="262"/>
      <c r="K116" s="274"/>
    </row>
    <row r="117" spans="2:11" s="1" customFormat="1" ht="15" customHeight="1">
      <c r="B117" s="285"/>
      <c r="C117" s="262" t="s">
        <v>61</v>
      </c>
      <c r="D117" s="262"/>
      <c r="E117" s="262"/>
      <c r="F117" s="283" t="s">
        <v>539</v>
      </c>
      <c r="G117" s="262"/>
      <c r="H117" s="262" t="s">
        <v>585</v>
      </c>
      <c r="I117" s="262" t="s">
        <v>586</v>
      </c>
      <c r="J117" s="262"/>
      <c r="K117" s="274"/>
    </row>
    <row r="118" spans="2:11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pans="2:11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pans="2:11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pans="2:11" s="1" customFormat="1" ht="45" customHeight="1">
      <c r="B122" s="301"/>
      <c r="C122" s="383" t="s">
        <v>587</v>
      </c>
      <c r="D122" s="383"/>
      <c r="E122" s="383"/>
      <c r="F122" s="383"/>
      <c r="G122" s="383"/>
      <c r="H122" s="383"/>
      <c r="I122" s="383"/>
      <c r="J122" s="383"/>
      <c r="K122" s="302"/>
    </row>
    <row r="123" spans="2:11" s="1" customFormat="1" ht="17.25" customHeight="1">
      <c r="B123" s="303"/>
      <c r="C123" s="275" t="s">
        <v>533</v>
      </c>
      <c r="D123" s="275"/>
      <c r="E123" s="275"/>
      <c r="F123" s="275" t="s">
        <v>534</v>
      </c>
      <c r="G123" s="276"/>
      <c r="H123" s="275" t="s">
        <v>58</v>
      </c>
      <c r="I123" s="275" t="s">
        <v>61</v>
      </c>
      <c r="J123" s="275" t="s">
        <v>535</v>
      </c>
      <c r="K123" s="304"/>
    </row>
    <row r="124" spans="2:11" s="1" customFormat="1" ht="17.25" customHeight="1">
      <c r="B124" s="303"/>
      <c r="C124" s="277" t="s">
        <v>536</v>
      </c>
      <c r="D124" s="277"/>
      <c r="E124" s="277"/>
      <c r="F124" s="278" t="s">
        <v>537</v>
      </c>
      <c r="G124" s="279"/>
      <c r="H124" s="277"/>
      <c r="I124" s="277"/>
      <c r="J124" s="277" t="s">
        <v>538</v>
      </c>
      <c r="K124" s="304"/>
    </row>
    <row r="125" spans="2:11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pans="2:11" s="1" customFormat="1" ht="15" customHeight="1">
      <c r="B126" s="305"/>
      <c r="C126" s="262" t="s">
        <v>542</v>
      </c>
      <c r="D126" s="282"/>
      <c r="E126" s="282"/>
      <c r="F126" s="283" t="s">
        <v>539</v>
      </c>
      <c r="G126" s="262"/>
      <c r="H126" s="262" t="s">
        <v>579</v>
      </c>
      <c r="I126" s="262" t="s">
        <v>541</v>
      </c>
      <c r="J126" s="262">
        <v>120</v>
      </c>
      <c r="K126" s="308"/>
    </row>
    <row r="127" spans="2:11" s="1" customFormat="1" ht="15" customHeight="1">
      <c r="B127" s="305"/>
      <c r="C127" s="262" t="s">
        <v>588</v>
      </c>
      <c r="D127" s="262"/>
      <c r="E127" s="262"/>
      <c r="F127" s="283" t="s">
        <v>539</v>
      </c>
      <c r="G127" s="262"/>
      <c r="H127" s="262" t="s">
        <v>589</v>
      </c>
      <c r="I127" s="262" t="s">
        <v>541</v>
      </c>
      <c r="J127" s="262" t="s">
        <v>590</v>
      </c>
      <c r="K127" s="308"/>
    </row>
    <row r="128" spans="2:11" s="1" customFormat="1" ht="15" customHeight="1">
      <c r="B128" s="305"/>
      <c r="C128" s="262" t="s">
        <v>487</v>
      </c>
      <c r="D128" s="262"/>
      <c r="E128" s="262"/>
      <c r="F128" s="283" t="s">
        <v>539</v>
      </c>
      <c r="G128" s="262"/>
      <c r="H128" s="262" t="s">
        <v>591</v>
      </c>
      <c r="I128" s="262" t="s">
        <v>541</v>
      </c>
      <c r="J128" s="262" t="s">
        <v>590</v>
      </c>
      <c r="K128" s="308"/>
    </row>
    <row r="129" spans="2:11" s="1" customFormat="1" ht="15" customHeight="1">
      <c r="B129" s="305"/>
      <c r="C129" s="262" t="s">
        <v>550</v>
      </c>
      <c r="D129" s="262"/>
      <c r="E129" s="262"/>
      <c r="F129" s="283" t="s">
        <v>545</v>
      </c>
      <c r="G129" s="262"/>
      <c r="H129" s="262" t="s">
        <v>551</v>
      </c>
      <c r="I129" s="262" t="s">
        <v>541</v>
      </c>
      <c r="J129" s="262">
        <v>15</v>
      </c>
      <c r="K129" s="308"/>
    </row>
    <row r="130" spans="2:11" s="1" customFormat="1" ht="15" customHeight="1">
      <c r="B130" s="305"/>
      <c r="C130" s="286" t="s">
        <v>552</v>
      </c>
      <c r="D130" s="286"/>
      <c r="E130" s="286"/>
      <c r="F130" s="287" t="s">
        <v>545</v>
      </c>
      <c r="G130" s="286"/>
      <c r="H130" s="286" t="s">
        <v>553</v>
      </c>
      <c r="I130" s="286" t="s">
        <v>541</v>
      </c>
      <c r="J130" s="286">
        <v>15</v>
      </c>
      <c r="K130" s="308"/>
    </row>
    <row r="131" spans="2:11" s="1" customFormat="1" ht="15" customHeight="1">
      <c r="B131" s="305"/>
      <c r="C131" s="286" t="s">
        <v>554</v>
      </c>
      <c r="D131" s="286"/>
      <c r="E131" s="286"/>
      <c r="F131" s="287" t="s">
        <v>545</v>
      </c>
      <c r="G131" s="286"/>
      <c r="H131" s="286" t="s">
        <v>555</v>
      </c>
      <c r="I131" s="286" t="s">
        <v>541</v>
      </c>
      <c r="J131" s="286">
        <v>20</v>
      </c>
      <c r="K131" s="308"/>
    </row>
    <row r="132" spans="2:11" s="1" customFormat="1" ht="15" customHeight="1">
      <c r="B132" s="305"/>
      <c r="C132" s="286" t="s">
        <v>556</v>
      </c>
      <c r="D132" s="286"/>
      <c r="E132" s="286"/>
      <c r="F132" s="287" t="s">
        <v>545</v>
      </c>
      <c r="G132" s="286"/>
      <c r="H132" s="286" t="s">
        <v>557</v>
      </c>
      <c r="I132" s="286" t="s">
        <v>541</v>
      </c>
      <c r="J132" s="286">
        <v>20</v>
      </c>
      <c r="K132" s="308"/>
    </row>
    <row r="133" spans="2:11" s="1" customFormat="1" ht="15" customHeight="1">
      <c r="B133" s="305"/>
      <c r="C133" s="262" t="s">
        <v>544</v>
      </c>
      <c r="D133" s="262"/>
      <c r="E133" s="262"/>
      <c r="F133" s="283" t="s">
        <v>545</v>
      </c>
      <c r="G133" s="262"/>
      <c r="H133" s="262" t="s">
        <v>579</v>
      </c>
      <c r="I133" s="262" t="s">
        <v>541</v>
      </c>
      <c r="J133" s="262">
        <v>50</v>
      </c>
      <c r="K133" s="308"/>
    </row>
    <row r="134" spans="2:11" s="1" customFormat="1" ht="15" customHeight="1">
      <c r="B134" s="305"/>
      <c r="C134" s="262" t="s">
        <v>558</v>
      </c>
      <c r="D134" s="262"/>
      <c r="E134" s="262"/>
      <c r="F134" s="283" t="s">
        <v>545</v>
      </c>
      <c r="G134" s="262"/>
      <c r="H134" s="262" t="s">
        <v>579</v>
      </c>
      <c r="I134" s="262" t="s">
        <v>541</v>
      </c>
      <c r="J134" s="262">
        <v>50</v>
      </c>
      <c r="K134" s="308"/>
    </row>
    <row r="135" spans="2:11" s="1" customFormat="1" ht="15" customHeight="1">
      <c r="B135" s="305"/>
      <c r="C135" s="262" t="s">
        <v>564</v>
      </c>
      <c r="D135" s="262"/>
      <c r="E135" s="262"/>
      <c r="F135" s="283" t="s">
        <v>545</v>
      </c>
      <c r="G135" s="262"/>
      <c r="H135" s="262" t="s">
        <v>579</v>
      </c>
      <c r="I135" s="262" t="s">
        <v>541</v>
      </c>
      <c r="J135" s="262">
        <v>50</v>
      </c>
      <c r="K135" s="308"/>
    </row>
    <row r="136" spans="2:11" s="1" customFormat="1" ht="15" customHeight="1">
      <c r="B136" s="305"/>
      <c r="C136" s="262" t="s">
        <v>566</v>
      </c>
      <c r="D136" s="262"/>
      <c r="E136" s="262"/>
      <c r="F136" s="283" t="s">
        <v>545</v>
      </c>
      <c r="G136" s="262"/>
      <c r="H136" s="262" t="s">
        <v>579</v>
      </c>
      <c r="I136" s="262" t="s">
        <v>541</v>
      </c>
      <c r="J136" s="262">
        <v>50</v>
      </c>
      <c r="K136" s="308"/>
    </row>
    <row r="137" spans="2:11" s="1" customFormat="1" ht="15" customHeight="1">
      <c r="B137" s="305"/>
      <c r="C137" s="262" t="s">
        <v>567</v>
      </c>
      <c r="D137" s="262"/>
      <c r="E137" s="262"/>
      <c r="F137" s="283" t="s">
        <v>545</v>
      </c>
      <c r="G137" s="262"/>
      <c r="H137" s="262" t="s">
        <v>592</v>
      </c>
      <c r="I137" s="262" t="s">
        <v>541</v>
      </c>
      <c r="J137" s="262">
        <v>255</v>
      </c>
      <c r="K137" s="308"/>
    </row>
    <row r="138" spans="2:11" s="1" customFormat="1" ht="15" customHeight="1">
      <c r="B138" s="305"/>
      <c r="C138" s="262" t="s">
        <v>569</v>
      </c>
      <c r="D138" s="262"/>
      <c r="E138" s="262"/>
      <c r="F138" s="283" t="s">
        <v>539</v>
      </c>
      <c r="G138" s="262"/>
      <c r="H138" s="262" t="s">
        <v>593</v>
      </c>
      <c r="I138" s="262" t="s">
        <v>571</v>
      </c>
      <c r="J138" s="262"/>
      <c r="K138" s="308"/>
    </row>
    <row r="139" spans="2:11" s="1" customFormat="1" ht="15" customHeight="1">
      <c r="B139" s="305"/>
      <c r="C139" s="262" t="s">
        <v>572</v>
      </c>
      <c r="D139" s="262"/>
      <c r="E139" s="262"/>
      <c r="F139" s="283" t="s">
        <v>539</v>
      </c>
      <c r="G139" s="262"/>
      <c r="H139" s="262" t="s">
        <v>594</v>
      </c>
      <c r="I139" s="262" t="s">
        <v>574</v>
      </c>
      <c r="J139" s="262"/>
      <c r="K139" s="308"/>
    </row>
    <row r="140" spans="2:11" s="1" customFormat="1" ht="15" customHeight="1">
      <c r="B140" s="305"/>
      <c r="C140" s="262" t="s">
        <v>575</v>
      </c>
      <c r="D140" s="262"/>
      <c r="E140" s="262"/>
      <c r="F140" s="283" t="s">
        <v>539</v>
      </c>
      <c r="G140" s="262"/>
      <c r="H140" s="262" t="s">
        <v>575</v>
      </c>
      <c r="I140" s="262" t="s">
        <v>574</v>
      </c>
      <c r="J140" s="262"/>
      <c r="K140" s="308"/>
    </row>
    <row r="141" spans="2:11" s="1" customFormat="1" ht="15" customHeight="1">
      <c r="B141" s="305"/>
      <c r="C141" s="262" t="s">
        <v>42</v>
      </c>
      <c r="D141" s="262"/>
      <c r="E141" s="262"/>
      <c r="F141" s="283" t="s">
        <v>539</v>
      </c>
      <c r="G141" s="262"/>
      <c r="H141" s="262" t="s">
        <v>595</v>
      </c>
      <c r="I141" s="262" t="s">
        <v>574</v>
      </c>
      <c r="J141" s="262"/>
      <c r="K141" s="308"/>
    </row>
    <row r="142" spans="2:11" s="1" customFormat="1" ht="15" customHeight="1">
      <c r="B142" s="305"/>
      <c r="C142" s="262" t="s">
        <v>596</v>
      </c>
      <c r="D142" s="262"/>
      <c r="E142" s="262"/>
      <c r="F142" s="283" t="s">
        <v>539</v>
      </c>
      <c r="G142" s="262"/>
      <c r="H142" s="262" t="s">
        <v>597</v>
      </c>
      <c r="I142" s="262" t="s">
        <v>574</v>
      </c>
      <c r="J142" s="262"/>
      <c r="K142" s="308"/>
    </row>
    <row r="143" spans="2:11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pans="2:11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pans="2:11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>
      <c r="B147" s="273"/>
      <c r="C147" s="382" t="s">
        <v>598</v>
      </c>
      <c r="D147" s="382"/>
      <c r="E147" s="382"/>
      <c r="F147" s="382"/>
      <c r="G147" s="382"/>
      <c r="H147" s="382"/>
      <c r="I147" s="382"/>
      <c r="J147" s="382"/>
      <c r="K147" s="274"/>
    </row>
    <row r="148" spans="2:11" s="1" customFormat="1" ht="17.25" customHeight="1">
      <c r="B148" s="273"/>
      <c r="C148" s="275" t="s">
        <v>533</v>
      </c>
      <c r="D148" s="275"/>
      <c r="E148" s="275"/>
      <c r="F148" s="275" t="s">
        <v>534</v>
      </c>
      <c r="G148" s="276"/>
      <c r="H148" s="275" t="s">
        <v>58</v>
      </c>
      <c r="I148" s="275" t="s">
        <v>61</v>
      </c>
      <c r="J148" s="275" t="s">
        <v>535</v>
      </c>
      <c r="K148" s="274"/>
    </row>
    <row r="149" spans="2:11" s="1" customFormat="1" ht="17.25" customHeight="1">
      <c r="B149" s="273"/>
      <c r="C149" s="277" t="s">
        <v>536</v>
      </c>
      <c r="D149" s="277"/>
      <c r="E149" s="277"/>
      <c r="F149" s="278" t="s">
        <v>537</v>
      </c>
      <c r="G149" s="279"/>
      <c r="H149" s="277"/>
      <c r="I149" s="277"/>
      <c r="J149" s="277" t="s">
        <v>538</v>
      </c>
      <c r="K149" s="274"/>
    </row>
    <row r="150" spans="2:11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pans="2:11" s="1" customFormat="1" ht="15" customHeight="1">
      <c r="B151" s="285"/>
      <c r="C151" s="312" t="s">
        <v>542</v>
      </c>
      <c r="D151" s="262"/>
      <c r="E151" s="262"/>
      <c r="F151" s="313" t="s">
        <v>539</v>
      </c>
      <c r="G151" s="262"/>
      <c r="H151" s="312" t="s">
        <v>579</v>
      </c>
      <c r="I151" s="312" t="s">
        <v>541</v>
      </c>
      <c r="J151" s="312">
        <v>120</v>
      </c>
      <c r="K151" s="308"/>
    </row>
    <row r="152" spans="2:11" s="1" customFormat="1" ht="15" customHeight="1">
      <c r="B152" s="285"/>
      <c r="C152" s="312" t="s">
        <v>588</v>
      </c>
      <c r="D152" s="262"/>
      <c r="E152" s="262"/>
      <c r="F152" s="313" t="s">
        <v>539</v>
      </c>
      <c r="G152" s="262"/>
      <c r="H152" s="312" t="s">
        <v>599</v>
      </c>
      <c r="I152" s="312" t="s">
        <v>541</v>
      </c>
      <c r="J152" s="312" t="s">
        <v>590</v>
      </c>
      <c r="K152" s="308"/>
    </row>
    <row r="153" spans="2:11" s="1" customFormat="1" ht="15" customHeight="1">
      <c r="B153" s="285"/>
      <c r="C153" s="312" t="s">
        <v>487</v>
      </c>
      <c r="D153" s="262"/>
      <c r="E153" s="262"/>
      <c r="F153" s="313" t="s">
        <v>539</v>
      </c>
      <c r="G153" s="262"/>
      <c r="H153" s="312" t="s">
        <v>600</v>
      </c>
      <c r="I153" s="312" t="s">
        <v>541</v>
      </c>
      <c r="J153" s="312" t="s">
        <v>590</v>
      </c>
      <c r="K153" s="308"/>
    </row>
    <row r="154" spans="2:11" s="1" customFormat="1" ht="15" customHeight="1">
      <c r="B154" s="285"/>
      <c r="C154" s="312" t="s">
        <v>544</v>
      </c>
      <c r="D154" s="262"/>
      <c r="E154" s="262"/>
      <c r="F154" s="313" t="s">
        <v>545</v>
      </c>
      <c r="G154" s="262"/>
      <c r="H154" s="312" t="s">
        <v>579</v>
      </c>
      <c r="I154" s="312" t="s">
        <v>541</v>
      </c>
      <c r="J154" s="312">
        <v>50</v>
      </c>
      <c r="K154" s="308"/>
    </row>
    <row r="155" spans="2:11" s="1" customFormat="1" ht="15" customHeight="1">
      <c r="B155" s="285"/>
      <c r="C155" s="312" t="s">
        <v>547</v>
      </c>
      <c r="D155" s="262"/>
      <c r="E155" s="262"/>
      <c r="F155" s="313" t="s">
        <v>539</v>
      </c>
      <c r="G155" s="262"/>
      <c r="H155" s="312" t="s">
        <v>579</v>
      </c>
      <c r="I155" s="312" t="s">
        <v>549</v>
      </c>
      <c r="J155" s="312"/>
      <c r="K155" s="308"/>
    </row>
    <row r="156" spans="2:11" s="1" customFormat="1" ht="15" customHeight="1">
      <c r="B156" s="285"/>
      <c r="C156" s="312" t="s">
        <v>558</v>
      </c>
      <c r="D156" s="262"/>
      <c r="E156" s="262"/>
      <c r="F156" s="313" t="s">
        <v>545</v>
      </c>
      <c r="G156" s="262"/>
      <c r="H156" s="312" t="s">
        <v>579</v>
      </c>
      <c r="I156" s="312" t="s">
        <v>541</v>
      </c>
      <c r="J156" s="312">
        <v>50</v>
      </c>
      <c r="K156" s="308"/>
    </row>
    <row r="157" spans="2:11" s="1" customFormat="1" ht="15" customHeight="1">
      <c r="B157" s="285"/>
      <c r="C157" s="312" t="s">
        <v>566</v>
      </c>
      <c r="D157" s="262"/>
      <c r="E157" s="262"/>
      <c r="F157" s="313" t="s">
        <v>545</v>
      </c>
      <c r="G157" s="262"/>
      <c r="H157" s="312" t="s">
        <v>579</v>
      </c>
      <c r="I157" s="312" t="s">
        <v>541</v>
      </c>
      <c r="J157" s="312">
        <v>50</v>
      </c>
      <c r="K157" s="308"/>
    </row>
    <row r="158" spans="2:11" s="1" customFormat="1" ht="15" customHeight="1">
      <c r="B158" s="285"/>
      <c r="C158" s="312" t="s">
        <v>564</v>
      </c>
      <c r="D158" s="262"/>
      <c r="E158" s="262"/>
      <c r="F158" s="313" t="s">
        <v>545</v>
      </c>
      <c r="G158" s="262"/>
      <c r="H158" s="312" t="s">
        <v>579</v>
      </c>
      <c r="I158" s="312" t="s">
        <v>541</v>
      </c>
      <c r="J158" s="312">
        <v>50</v>
      </c>
      <c r="K158" s="308"/>
    </row>
    <row r="159" spans="2:11" s="1" customFormat="1" ht="15" customHeight="1">
      <c r="B159" s="285"/>
      <c r="C159" s="312" t="s">
        <v>123</v>
      </c>
      <c r="D159" s="262"/>
      <c r="E159" s="262"/>
      <c r="F159" s="313" t="s">
        <v>539</v>
      </c>
      <c r="G159" s="262"/>
      <c r="H159" s="312" t="s">
        <v>601</v>
      </c>
      <c r="I159" s="312" t="s">
        <v>541</v>
      </c>
      <c r="J159" s="312" t="s">
        <v>602</v>
      </c>
      <c r="K159" s="308"/>
    </row>
    <row r="160" spans="2:11" s="1" customFormat="1" ht="15" customHeight="1">
      <c r="B160" s="285"/>
      <c r="C160" s="312" t="s">
        <v>603</v>
      </c>
      <c r="D160" s="262"/>
      <c r="E160" s="262"/>
      <c r="F160" s="313" t="s">
        <v>539</v>
      </c>
      <c r="G160" s="262"/>
      <c r="H160" s="312" t="s">
        <v>604</v>
      </c>
      <c r="I160" s="312" t="s">
        <v>574</v>
      </c>
      <c r="J160" s="312"/>
      <c r="K160" s="308"/>
    </row>
    <row r="161" spans="2:1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pans="2:11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pans="2:11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s="1" customFormat="1" ht="45" customHeight="1">
      <c r="B165" s="254"/>
      <c r="C165" s="383" t="s">
        <v>605</v>
      </c>
      <c r="D165" s="383"/>
      <c r="E165" s="383"/>
      <c r="F165" s="383"/>
      <c r="G165" s="383"/>
      <c r="H165" s="383"/>
      <c r="I165" s="383"/>
      <c r="J165" s="383"/>
      <c r="K165" s="255"/>
    </row>
    <row r="166" spans="2:11" s="1" customFormat="1" ht="17.25" customHeight="1">
      <c r="B166" s="254"/>
      <c r="C166" s="275" t="s">
        <v>533</v>
      </c>
      <c r="D166" s="275"/>
      <c r="E166" s="275"/>
      <c r="F166" s="275" t="s">
        <v>534</v>
      </c>
      <c r="G166" s="317"/>
      <c r="H166" s="318" t="s">
        <v>58</v>
      </c>
      <c r="I166" s="318" t="s">
        <v>61</v>
      </c>
      <c r="J166" s="275" t="s">
        <v>535</v>
      </c>
      <c r="K166" s="255"/>
    </row>
    <row r="167" spans="2:11" s="1" customFormat="1" ht="17.25" customHeight="1">
      <c r="B167" s="256"/>
      <c r="C167" s="277" t="s">
        <v>536</v>
      </c>
      <c r="D167" s="277"/>
      <c r="E167" s="277"/>
      <c r="F167" s="278" t="s">
        <v>537</v>
      </c>
      <c r="G167" s="319"/>
      <c r="H167" s="320"/>
      <c r="I167" s="320"/>
      <c r="J167" s="277" t="s">
        <v>538</v>
      </c>
      <c r="K167" s="257"/>
    </row>
    <row r="168" spans="2:11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pans="2:11" s="1" customFormat="1" ht="15" customHeight="1">
      <c r="B169" s="285"/>
      <c r="C169" s="262" t="s">
        <v>542</v>
      </c>
      <c r="D169" s="262"/>
      <c r="E169" s="262"/>
      <c r="F169" s="283" t="s">
        <v>539</v>
      </c>
      <c r="G169" s="262"/>
      <c r="H169" s="262" t="s">
        <v>579</v>
      </c>
      <c r="I169" s="262" t="s">
        <v>541</v>
      </c>
      <c r="J169" s="262">
        <v>120</v>
      </c>
      <c r="K169" s="308"/>
    </row>
    <row r="170" spans="2:11" s="1" customFormat="1" ht="15" customHeight="1">
      <c r="B170" s="285"/>
      <c r="C170" s="262" t="s">
        <v>588</v>
      </c>
      <c r="D170" s="262"/>
      <c r="E170" s="262"/>
      <c r="F170" s="283" t="s">
        <v>539</v>
      </c>
      <c r="G170" s="262"/>
      <c r="H170" s="262" t="s">
        <v>589</v>
      </c>
      <c r="I170" s="262" t="s">
        <v>541</v>
      </c>
      <c r="J170" s="262" t="s">
        <v>590</v>
      </c>
      <c r="K170" s="308"/>
    </row>
    <row r="171" spans="2:11" s="1" customFormat="1" ht="15" customHeight="1">
      <c r="B171" s="285"/>
      <c r="C171" s="262" t="s">
        <v>487</v>
      </c>
      <c r="D171" s="262"/>
      <c r="E171" s="262"/>
      <c r="F171" s="283" t="s">
        <v>539</v>
      </c>
      <c r="G171" s="262"/>
      <c r="H171" s="262" t="s">
        <v>606</v>
      </c>
      <c r="I171" s="262" t="s">
        <v>541</v>
      </c>
      <c r="J171" s="262" t="s">
        <v>590</v>
      </c>
      <c r="K171" s="308"/>
    </row>
    <row r="172" spans="2:11" s="1" customFormat="1" ht="15" customHeight="1">
      <c r="B172" s="285"/>
      <c r="C172" s="262" t="s">
        <v>544</v>
      </c>
      <c r="D172" s="262"/>
      <c r="E172" s="262"/>
      <c r="F172" s="283" t="s">
        <v>545</v>
      </c>
      <c r="G172" s="262"/>
      <c r="H172" s="262" t="s">
        <v>606</v>
      </c>
      <c r="I172" s="262" t="s">
        <v>541</v>
      </c>
      <c r="J172" s="262">
        <v>50</v>
      </c>
      <c r="K172" s="308"/>
    </row>
    <row r="173" spans="2:11" s="1" customFormat="1" ht="15" customHeight="1">
      <c r="B173" s="285"/>
      <c r="C173" s="262" t="s">
        <v>547</v>
      </c>
      <c r="D173" s="262"/>
      <c r="E173" s="262"/>
      <c r="F173" s="283" t="s">
        <v>539</v>
      </c>
      <c r="G173" s="262"/>
      <c r="H173" s="262" t="s">
        <v>606</v>
      </c>
      <c r="I173" s="262" t="s">
        <v>549</v>
      </c>
      <c r="J173" s="262"/>
      <c r="K173" s="308"/>
    </row>
    <row r="174" spans="2:11" s="1" customFormat="1" ht="15" customHeight="1">
      <c r="B174" s="285"/>
      <c r="C174" s="262" t="s">
        <v>558</v>
      </c>
      <c r="D174" s="262"/>
      <c r="E174" s="262"/>
      <c r="F174" s="283" t="s">
        <v>545</v>
      </c>
      <c r="G174" s="262"/>
      <c r="H174" s="262" t="s">
        <v>606</v>
      </c>
      <c r="I174" s="262" t="s">
        <v>541</v>
      </c>
      <c r="J174" s="262">
        <v>50</v>
      </c>
      <c r="K174" s="308"/>
    </row>
    <row r="175" spans="2:11" s="1" customFormat="1" ht="15" customHeight="1">
      <c r="B175" s="285"/>
      <c r="C175" s="262" t="s">
        <v>566</v>
      </c>
      <c r="D175" s="262"/>
      <c r="E175" s="262"/>
      <c r="F175" s="283" t="s">
        <v>545</v>
      </c>
      <c r="G175" s="262"/>
      <c r="H175" s="262" t="s">
        <v>606</v>
      </c>
      <c r="I175" s="262" t="s">
        <v>541</v>
      </c>
      <c r="J175" s="262">
        <v>50</v>
      </c>
      <c r="K175" s="308"/>
    </row>
    <row r="176" spans="2:11" s="1" customFormat="1" ht="15" customHeight="1">
      <c r="B176" s="285"/>
      <c r="C176" s="262" t="s">
        <v>564</v>
      </c>
      <c r="D176" s="262"/>
      <c r="E176" s="262"/>
      <c r="F176" s="283" t="s">
        <v>545</v>
      </c>
      <c r="G176" s="262"/>
      <c r="H176" s="262" t="s">
        <v>606</v>
      </c>
      <c r="I176" s="262" t="s">
        <v>541</v>
      </c>
      <c r="J176" s="262">
        <v>50</v>
      </c>
      <c r="K176" s="308"/>
    </row>
    <row r="177" spans="2:11" s="1" customFormat="1" ht="15" customHeight="1">
      <c r="B177" s="285"/>
      <c r="C177" s="262" t="s">
        <v>134</v>
      </c>
      <c r="D177" s="262"/>
      <c r="E177" s="262"/>
      <c r="F177" s="283" t="s">
        <v>539</v>
      </c>
      <c r="G177" s="262"/>
      <c r="H177" s="262" t="s">
        <v>607</v>
      </c>
      <c r="I177" s="262" t="s">
        <v>608</v>
      </c>
      <c r="J177" s="262"/>
      <c r="K177" s="308"/>
    </row>
    <row r="178" spans="2:11" s="1" customFormat="1" ht="15" customHeight="1">
      <c r="B178" s="285"/>
      <c r="C178" s="262" t="s">
        <v>61</v>
      </c>
      <c r="D178" s="262"/>
      <c r="E178" s="262"/>
      <c r="F178" s="283" t="s">
        <v>539</v>
      </c>
      <c r="G178" s="262"/>
      <c r="H178" s="262" t="s">
        <v>609</v>
      </c>
      <c r="I178" s="262" t="s">
        <v>610</v>
      </c>
      <c r="J178" s="262">
        <v>1</v>
      </c>
      <c r="K178" s="308"/>
    </row>
    <row r="179" spans="2:11" s="1" customFormat="1" ht="15" customHeight="1">
      <c r="B179" s="285"/>
      <c r="C179" s="262" t="s">
        <v>57</v>
      </c>
      <c r="D179" s="262"/>
      <c r="E179" s="262"/>
      <c r="F179" s="283" t="s">
        <v>539</v>
      </c>
      <c r="G179" s="262"/>
      <c r="H179" s="262" t="s">
        <v>611</v>
      </c>
      <c r="I179" s="262" t="s">
        <v>541</v>
      </c>
      <c r="J179" s="262">
        <v>20</v>
      </c>
      <c r="K179" s="308"/>
    </row>
    <row r="180" spans="2:11" s="1" customFormat="1" ht="15" customHeight="1">
      <c r="B180" s="285"/>
      <c r="C180" s="262" t="s">
        <v>58</v>
      </c>
      <c r="D180" s="262"/>
      <c r="E180" s="262"/>
      <c r="F180" s="283" t="s">
        <v>539</v>
      </c>
      <c r="G180" s="262"/>
      <c r="H180" s="262" t="s">
        <v>612</v>
      </c>
      <c r="I180" s="262" t="s">
        <v>541</v>
      </c>
      <c r="J180" s="262">
        <v>255</v>
      </c>
      <c r="K180" s="308"/>
    </row>
    <row r="181" spans="2:11" s="1" customFormat="1" ht="15" customHeight="1">
      <c r="B181" s="285"/>
      <c r="C181" s="262" t="s">
        <v>135</v>
      </c>
      <c r="D181" s="262"/>
      <c r="E181" s="262"/>
      <c r="F181" s="283" t="s">
        <v>539</v>
      </c>
      <c r="G181" s="262"/>
      <c r="H181" s="262" t="s">
        <v>503</v>
      </c>
      <c r="I181" s="262" t="s">
        <v>541</v>
      </c>
      <c r="J181" s="262">
        <v>10</v>
      </c>
      <c r="K181" s="308"/>
    </row>
    <row r="182" spans="2:11" s="1" customFormat="1" ht="15" customHeight="1">
      <c r="B182" s="285"/>
      <c r="C182" s="262" t="s">
        <v>136</v>
      </c>
      <c r="D182" s="262"/>
      <c r="E182" s="262"/>
      <c r="F182" s="283" t="s">
        <v>539</v>
      </c>
      <c r="G182" s="262"/>
      <c r="H182" s="262" t="s">
        <v>613</v>
      </c>
      <c r="I182" s="262" t="s">
        <v>574</v>
      </c>
      <c r="J182" s="262"/>
      <c r="K182" s="308"/>
    </row>
    <row r="183" spans="2:11" s="1" customFormat="1" ht="15" customHeight="1">
      <c r="B183" s="285"/>
      <c r="C183" s="262" t="s">
        <v>614</v>
      </c>
      <c r="D183" s="262"/>
      <c r="E183" s="262"/>
      <c r="F183" s="283" t="s">
        <v>539</v>
      </c>
      <c r="G183" s="262"/>
      <c r="H183" s="262" t="s">
        <v>615</v>
      </c>
      <c r="I183" s="262" t="s">
        <v>574</v>
      </c>
      <c r="J183" s="262"/>
      <c r="K183" s="308"/>
    </row>
    <row r="184" spans="2:11" s="1" customFormat="1" ht="15" customHeight="1">
      <c r="B184" s="285"/>
      <c r="C184" s="262" t="s">
        <v>603</v>
      </c>
      <c r="D184" s="262"/>
      <c r="E184" s="262"/>
      <c r="F184" s="283" t="s">
        <v>539</v>
      </c>
      <c r="G184" s="262"/>
      <c r="H184" s="262" t="s">
        <v>616</v>
      </c>
      <c r="I184" s="262" t="s">
        <v>574</v>
      </c>
      <c r="J184" s="262"/>
      <c r="K184" s="308"/>
    </row>
    <row r="185" spans="2:11" s="1" customFormat="1" ht="15" customHeight="1">
      <c r="B185" s="285"/>
      <c r="C185" s="262" t="s">
        <v>138</v>
      </c>
      <c r="D185" s="262"/>
      <c r="E185" s="262"/>
      <c r="F185" s="283" t="s">
        <v>545</v>
      </c>
      <c r="G185" s="262"/>
      <c r="H185" s="262" t="s">
        <v>617</v>
      </c>
      <c r="I185" s="262" t="s">
        <v>541</v>
      </c>
      <c r="J185" s="262">
        <v>50</v>
      </c>
      <c r="K185" s="308"/>
    </row>
    <row r="186" spans="2:11" s="1" customFormat="1" ht="15" customHeight="1">
      <c r="B186" s="285"/>
      <c r="C186" s="262" t="s">
        <v>618</v>
      </c>
      <c r="D186" s="262"/>
      <c r="E186" s="262"/>
      <c r="F186" s="283" t="s">
        <v>545</v>
      </c>
      <c r="G186" s="262"/>
      <c r="H186" s="262" t="s">
        <v>619</v>
      </c>
      <c r="I186" s="262" t="s">
        <v>620</v>
      </c>
      <c r="J186" s="262"/>
      <c r="K186" s="308"/>
    </row>
    <row r="187" spans="2:11" s="1" customFormat="1" ht="15" customHeight="1">
      <c r="B187" s="285"/>
      <c r="C187" s="262" t="s">
        <v>621</v>
      </c>
      <c r="D187" s="262"/>
      <c r="E187" s="262"/>
      <c r="F187" s="283" t="s">
        <v>545</v>
      </c>
      <c r="G187" s="262"/>
      <c r="H187" s="262" t="s">
        <v>622</v>
      </c>
      <c r="I187" s="262" t="s">
        <v>620</v>
      </c>
      <c r="J187" s="262"/>
      <c r="K187" s="308"/>
    </row>
    <row r="188" spans="2:11" s="1" customFormat="1" ht="15" customHeight="1">
      <c r="B188" s="285"/>
      <c r="C188" s="262" t="s">
        <v>623</v>
      </c>
      <c r="D188" s="262"/>
      <c r="E188" s="262"/>
      <c r="F188" s="283" t="s">
        <v>545</v>
      </c>
      <c r="G188" s="262"/>
      <c r="H188" s="262" t="s">
        <v>624</v>
      </c>
      <c r="I188" s="262" t="s">
        <v>620</v>
      </c>
      <c r="J188" s="262"/>
      <c r="K188" s="308"/>
    </row>
    <row r="189" spans="2:11" s="1" customFormat="1" ht="15" customHeight="1">
      <c r="B189" s="285"/>
      <c r="C189" s="321" t="s">
        <v>625</v>
      </c>
      <c r="D189" s="262"/>
      <c r="E189" s="262"/>
      <c r="F189" s="283" t="s">
        <v>545</v>
      </c>
      <c r="G189" s="262"/>
      <c r="H189" s="262" t="s">
        <v>626</v>
      </c>
      <c r="I189" s="262" t="s">
        <v>627</v>
      </c>
      <c r="J189" s="322" t="s">
        <v>628</v>
      </c>
      <c r="K189" s="308"/>
    </row>
    <row r="190" spans="2:11" s="1" customFormat="1" ht="15" customHeight="1">
      <c r="B190" s="285"/>
      <c r="C190" s="321" t="s">
        <v>46</v>
      </c>
      <c r="D190" s="262"/>
      <c r="E190" s="262"/>
      <c r="F190" s="283" t="s">
        <v>539</v>
      </c>
      <c r="G190" s="262"/>
      <c r="H190" s="259" t="s">
        <v>629</v>
      </c>
      <c r="I190" s="262" t="s">
        <v>630</v>
      </c>
      <c r="J190" s="262"/>
      <c r="K190" s="308"/>
    </row>
    <row r="191" spans="2:11" s="1" customFormat="1" ht="15" customHeight="1">
      <c r="B191" s="285"/>
      <c r="C191" s="321" t="s">
        <v>631</v>
      </c>
      <c r="D191" s="262"/>
      <c r="E191" s="262"/>
      <c r="F191" s="283" t="s">
        <v>539</v>
      </c>
      <c r="G191" s="262"/>
      <c r="H191" s="262" t="s">
        <v>632</v>
      </c>
      <c r="I191" s="262" t="s">
        <v>574</v>
      </c>
      <c r="J191" s="262"/>
      <c r="K191" s="308"/>
    </row>
    <row r="192" spans="2:11" s="1" customFormat="1" ht="15" customHeight="1">
      <c r="B192" s="285"/>
      <c r="C192" s="321" t="s">
        <v>633</v>
      </c>
      <c r="D192" s="262"/>
      <c r="E192" s="262"/>
      <c r="F192" s="283" t="s">
        <v>539</v>
      </c>
      <c r="G192" s="262"/>
      <c r="H192" s="262" t="s">
        <v>634</v>
      </c>
      <c r="I192" s="262" t="s">
        <v>574</v>
      </c>
      <c r="J192" s="262"/>
      <c r="K192" s="308"/>
    </row>
    <row r="193" spans="2:11" s="1" customFormat="1" ht="15" customHeight="1">
      <c r="B193" s="285"/>
      <c r="C193" s="321" t="s">
        <v>635</v>
      </c>
      <c r="D193" s="262"/>
      <c r="E193" s="262"/>
      <c r="F193" s="283" t="s">
        <v>545</v>
      </c>
      <c r="G193" s="262"/>
      <c r="H193" s="262" t="s">
        <v>636</v>
      </c>
      <c r="I193" s="262" t="s">
        <v>574</v>
      </c>
      <c r="J193" s="262"/>
      <c r="K193" s="308"/>
    </row>
    <row r="194" spans="2:11" s="1" customFormat="1" ht="15" customHeight="1">
      <c r="B194" s="314"/>
      <c r="C194" s="323"/>
      <c r="D194" s="294"/>
      <c r="E194" s="294"/>
      <c r="F194" s="294"/>
      <c r="G194" s="294"/>
      <c r="H194" s="294"/>
      <c r="I194" s="294"/>
      <c r="J194" s="294"/>
      <c r="K194" s="315"/>
    </row>
    <row r="195" spans="2:11" s="1" customFormat="1" ht="18.75" customHeight="1">
      <c r="B195" s="296"/>
      <c r="C195" s="306"/>
      <c r="D195" s="306"/>
      <c r="E195" s="306"/>
      <c r="F195" s="316"/>
      <c r="G195" s="306"/>
      <c r="H195" s="306"/>
      <c r="I195" s="306"/>
      <c r="J195" s="306"/>
      <c r="K195" s="296"/>
    </row>
    <row r="196" spans="2:11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pans="2:11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s="1" customFormat="1" ht="21">
      <c r="B199" s="254"/>
      <c r="C199" s="383" t="s">
        <v>637</v>
      </c>
      <c r="D199" s="383"/>
      <c r="E199" s="383"/>
      <c r="F199" s="383"/>
      <c r="G199" s="383"/>
      <c r="H199" s="383"/>
      <c r="I199" s="383"/>
      <c r="J199" s="383"/>
      <c r="K199" s="255"/>
    </row>
    <row r="200" spans="2:11" s="1" customFormat="1" ht="25.5" customHeight="1">
      <c r="B200" s="254"/>
      <c r="C200" s="324" t="s">
        <v>638</v>
      </c>
      <c r="D200" s="324"/>
      <c r="E200" s="324"/>
      <c r="F200" s="324" t="s">
        <v>639</v>
      </c>
      <c r="G200" s="325"/>
      <c r="H200" s="384" t="s">
        <v>640</v>
      </c>
      <c r="I200" s="384"/>
      <c r="J200" s="384"/>
      <c r="K200" s="255"/>
    </row>
    <row r="201" spans="2:11" s="1" customFormat="1" ht="5.25" customHeight="1">
      <c r="B201" s="285"/>
      <c r="C201" s="280"/>
      <c r="D201" s="280"/>
      <c r="E201" s="280"/>
      <c r="F201" s="280"/>
      <c r="G201" s="306"/>
      <c r="H201" s="280"/>
      <c r="I201" s="280"/>
      <c r="J201" s="280"/>
      <c r="K201" s="308"/>
    </row>
    <row r="202" spans="2:11" s="1" customFormat="1" ht="15" customHeight="1">
      <c r="B202" s="285"/>
      <c r="C202" s="262" t="s">
        <v>630</v>
      </c>
      <c r="D202" s="262"/>
      <c r="E202" s="262"/>
      <c r="F202" s="283" t="s">
        <v>47</v>
      </c>
      <c r="G202" s="262"/>
      <c r="H202" s="385" t="s">
        <v>641</v>
      </c>
      <c r="I202" s="385"/>
      <c r="J202" s="385"/>
      <c r="K202" s="308"/>
    </row>
    <row r="203" spans="2:11" s="1" customFormat="1" ht="15" customHeight="1">
      <c r="B203" s="285"/>
      <c r="C203" s="262"/>
      <c r="D203" s="262"/>
      <c r="E203" s="262"/>
      <c r="F203" s="283" t="s">
        <v>48</v>
      </c>
      <c r="G203" s="262"/>
      <c r="H203" s="385" t="s">
        <v>642</v>
      </c>
      <c r="I203" s="385"/>
      <c r="J203" s="385"/>
      <c r="K203" s="308"/>
    </row>
    <row r="204" spans="2:11" s="1" customFormat="1" ht="15" customHeight="1">
      <c r="B204" s="285"/>
      <c r="C204" s="262"/>
      <c r="D204" s="262"/>
      <c r="E204" s="262"/>
      <c r="F204" s="283" t="s">
        <v>51</v>
      </c>
      <c r="G204" s="262"/>
      <c r="H204" s="385" t="s">
        <v>643</v>
      </c>
      <c r="I204" s="385"/>
      <c r="J204" s="385"/>
      <c r="K204" s="308"/>
    </row>
    <row r="205" spans="2:11" s="1" customFormat="1" ht="15" customHeight="1">
      <c r="B205" s="285"/>
      <c r="C205" s="262"/>
      <c r="D205" s="262"/>
      <c r="E205" s="262"/>
      <c r="F205" s="283" t="s">
        <v>49</v>
      </c>
      <c r="G205" s="262"/>
      <c r="H205" s="385" t="s">
        <v>644</v>
      </c>
      <c r="I205" s="385"/>
      <c r="J205" s="385"/>
      <c r="K205" s="308"/>
    </row>
    <row r="206" spans="2:11" s="1" customFormat="1" ht="15" customHeight="1">
      <c r="B206" s="285"/>
      <c r="C206" s="262"/>
      <c r="D206" s="262"/>
      <c r="E206" s="262"/>
      <c r="F206" s="283" t="s">
        <v>50</v>
      </c>
      <c r="G206" s="262"/>
      <c r="H206" s="385" t="s">
        <v>645</v>
      </c>
      <c r="I206" s="385"/>
      <c r="J206" s="385"/>
      <c r="K206" s="308"/>
    </row>
    <row r="207" spans="2:11" s="1" customFormat="1" ht="15" customHeight="1">
      <c r="B207" s="285"/>
      <c r="C207" s="262"/>
      <c r="D207" s="262"/>
      <c r="E207" s="262"/>
      <c r="F207" s="283"/>
      <c r="G207" s="262"/>
      <c r="H207" s="262"/>
      <c r="I207" s="262"/>
      <c r="J207" s="262"/>
      <c r="K207" s="308"/>
    </row>
    <row r="208" spans="2:11" s="1" customFormat="1" ht="15" customHeight="1">
      <c r="B208" s="285"/>
      <c r="C208" s="262" t="s">
        <v>586</v>
      </c>
      <c r="D208" s="262"/>
      <c r="E208" s="262"/>
      <c r="F208" s="283" t="s">
        <v>83</v>
      </c>
      <c r="G208" s="262"/>
      <c r="H208" s="385" t="s">
        <v>646</v>
      </c>
      <c r="I208" s="385"/>
      <c r="J208" s="385"/>
      <c r="K208" s="308"/>
    </row>
    <row r="209" spans="2:11" s="1" customFormat="1" ht="15" customHeight="1">
      <c r="B209" s="285"/>
      <c r="C209" s="262"/>
      <c r="D209" s="262"/>
      <c r="E209" s="262"/>
      <c r="F209" s="283" t="s">
        <v>481</v>
      </c>
      <c r="G209" s="262"/>
      <c r="H209" s="385" t="s">
        <v>482</v>
      </c>
      <c r="I209" s="385"/>
      <c r="J209" s="385"/>
      <c r="K209" s="308"/>
    </row>
    <row r="210" spans="2:11" s="1" customFormat="1" ht="15" customHeight="1">
      <c r="B210" s="285"/>
      <c r="C210" s="262"/>
      <c r="D210" s="262"/>
      <c r="E210" s="262"/>
      <c r="F210" s="283" t="s">
        <v>479</v>
      </c>
      <c r="G210" s="262"/>
      <c r="H210" s="385" t="s">
        <v>647</v>
      </c>
      <c r="I210" s="385"/>
      <c r="J210" s="385"/>
      <c r="K210" s="308"/>
    </row>
    <row r="211" spans="2:11" s="1" customFormat="1" ht="15" customHeight="1">
      <c r="B211" s="326"/>
      <c r="C211" s="262"/>
      <c r="D211" s="262"/>
      <c r="E211" s="262"/>
      <c r="F211" s="283" t="s">
        <v>483</v>
      </c>
      <c r="G211" s="321"/>
      <c r="H211" s="386" t="s">
        <v>484</v>
      </c>
      <c r="I211" s="386"/>
      <c r="J211" s="386"/>
      <c r="K211" s="327"/>
    </row>
    <row r="212" spans="2:11" s="1" customFormat="1" ht="15" customHeight="1">
      <c r="B212" s="326"/>
      <c r="C212" s="262"/>
      <c r="D212" s="262"/>
      <c r="E212" s="262"/>
      <c r="F212" s="283" t="s">
        <v>485</v>
      </c>
      <c r="G212" s="321"/>
      <c r="H212" s="386" t="s">
        <v>648</v>
      </c>
      <c r="I212" s="386"/>
      <c r="J212" s="386"/>
      <c r="K212" s="327"/>
    </row>
    <row r="213" spans="2:11" s="1" customFormat="1" ht="15" customHeight="1">
      <c r="B213" s="326"/>
      <c r="C213" s="262"/>
      <c r="D213" s="262"/>
      <c r="E213" s="262"/>
      <c r="F213" s="283"/>
      <c r="G213" s="321"/>
      <c r="H213" s="312"/>
      <c r="I213" s="312"/>
      <c r="J213" s="312"/>
      <c r="K213" s="327"/>
    </row>
    <row r="214" spans="2:11" s="1" customFormat="1" ht="15" customHeight="1">
      <c r="B214" s="326"/>
      <c r="C214" s="262" t="s">
        <v>610</v>
      </c>
      <c r="D214" s="262"/>
      <c r="E214" s="262"/>
      <c r="F214" s="283">
        <v>1</v>
      </c>
      <c r="G214" s="321"/>
      <c r="H214" s="386" t="s">
        <v>649</v>
      </c>
      <c r="I214" s="386"/>
      <c r="J214" s="386"/>
      <c r="K214" s="327"/>
    </row>
    <row r="215" spans="2:11" s="1" customFormat="1" ht="15" customHeight="1">
      <c r="B215" s="326"/>
      <c r="C215" s="262"/>
      <c r="D215" s="262"/>
      <c r="E215" s="262"/>
      <c r="F215" s="283">
        <v>2</v>
      </c>
      <c r="G215" s="321"/>
      <c r="H215" s="386" t="s">
        <v>650</v>
      </c>
      <c r="I215" s="386"/>
      <c r="J215" s="386"/>
      <c r="K215" s="327"/>
    </row>
    <row r="216" spans="2:11" s="1" customFormat="1" ht="15" customHeight="1">
      <c r="B216" s="326"/>
      <c r="C216" s="262"/>
      <c r="D216" s="262"/>
      <c r="E216" s="262"/>
      <c r="F216" s="283">
        <v>3</v>
      </c>
      <c r="G216" s="321"/>
      <c r="H216" s="386" t="s">
        <v>651</v>
      </c>
      <c r="I216" s="386"/>
      <c r="J216" s="386"/>
      <c r="K216" s="327"/>
    </row>
    <row r="217" spans="2:11" s="1" customFormat="1" ht="15" customHeight="1">
      <c r="B217" s="326"/>
      <c r="C217" s="262"/>
      <c r="D217" s="262"/>
      <c r="E217" s="262"/>
      <c r="F217" s="283">
        <v>4</v>
      </c>
      <c r="G217" s="321"/>
      <c r="H217" s="386" t="s">
        <v>652</v>
      </c>
      <c r="I217" s="386"/>
      <c r="J217" s="386"/>
      <c r="K217" s="327"/>
    </row>
    <row r="218" spans="2:11" s="1" customFormat="1" ht="12.75" customHeight="1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CF46BF-B296-4E64-A2A4-A349CCD1AE27}"/>
</file>

<file path=customXml/itemProps2.xml><?xml version="1.0" encoding="utf-8"?>
<ds:datastoreItem xmlns:ds="http://schemas.openxmlformats.org/officeDocument/2006/customXml" ds:itemID="{04AF90E2-89C1-4616-A4F1-6991A186F4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340 - Přeložka vodovodu</vt:lpstr>
      <vt:lpstr>Seznam figur</vt:lpstr>
      <vt:lpstr>Pokyny pro vyplnění</vt:lpstr>
      <vt:lpstr>'Rekapitulace stavby'!Názvy_tisku</vt:lpstr>
      <vt:lpstr>'Seznam figur'!Názvy_tisku</vt:lpstr>
      <vt:lpstr>'SO 340 - Přeložka vodovodu'!Názvy_tisku</vt:lpstr>
      <vt:lpstr>'Pokyny pro vyplnění'!Oblast_tisku</vt:lpstr>
      <vt:lpstr>'Rekapitulace stavby'!Oblast_tisku</vt:lpstr>
      <vt:lpstr>'Seznam figur'!Oblast_tisku</vt:lpstr>
      <vt:lpstr>'SO 340 - Přeložka vodovodu'!Oblast_tisku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erhla</cp:lastModifiedBy>
  <cp:lastPrinted>2021-05-16T08:11:58Z</cp:lastPrinted>
  <dcterms:created xsi:type="dcterms:W3CDTF">2021-05-16T08:10:04Z</dcterms:created>
  <dcterms:modified xsi:type="dcterms:W3CDTF">2021-05-16T08:12:07Z</dcterms:modified>
</cp:coreProperties>
</file>